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VaI_2016_de minimis\Engul s.r.o\VO\VO na 3 stroje nové\PT\"/>
    </mc:Choice>
  </mc:AlternateContent>
  <bookViews>
    <workbookView xWindow="0" yWindow="0" windowWidth="18210" windowHeight="10155"/>
  </bookViews>
  <sheets>
    <sheet name="Príloha č. 1 nové" sheetId="1" r:id="rId1"/>
  </sheets>
  <externalReferences>
    <externalReference r:id="rId2"/>
    <externalReference r:id="rId3"/>
  </externalReferences>
  <definedNames>
    <definedName name="_xlnm._FilterDatabase" localSheetId="0" hidden="1">'Príloha č. 1 nové'!$A$1:$A$93</definedName>
    <definedName name="aukcia" localSheetId="0">[1]summary!$F$187</definedName>
    <definedName name="aukcia">[2]summary!$F$187</definedName>
    <definedName name="naraz">[2]summary!$F$15</definedName>
    <definedName name="_xlnm.Print_Area" localSheetId="0">'Príloha č. 1 nové'!$B$4:$N$93</definedName>
    <definedName name="obstarávateľ" comment="obstarávateľ vs verejný obstarávateľ" localSheetId="0">[1]summary!$N$4</definedName>
    <definedName name="obstarávateľ" comment="obstarávateľ vs verejný obstarávateľ">[2]summary!$Z$4</definedName>
    <definedName name="today" localSheetId="0">[1]summary!$K$37</definedName>
    <definedName name="today">[2]summary!$K$37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3" i="1" l="1"/>
  <c r="A92" i="1"/>
  <c r="A91" i="1"/>
  <c r="A90" i="1"/>
  <c r="A88" i="1"/>
  <c r="A87" i="1"/>
  <c r="A86" i="1"/>
  <c r="A84" i="1"/>
  <c r="A83" i="1"/>
  <c r="A82" i="1"/>
  <c r="A80" i="1"/>
  <c r="A79" i="1"/>
  <c r="A78" i="1"/>
  <c r="B76" i="1"/>
  <c r="A76" i="1"/>
  <c r="I75" i="1"/>
  <c r="A74" i="1"/>
  <c r="A73" i="1"/>
  <c r="A72" i="1"/>
  <c r="A70" i="1"/>
  <c r="A69" i="1"/>
  <c r="A68" i="1"/>
  <c r="A66" i="1"/>
  <c r="A65" i="1"/>
  <c r="A64" i="1"/>
  <c r="A62" i="1"/>
  <c r="A61" i="1"/>
  <c r="A60" i="1"/>
  <c r="A58" i="1"/>
  <c r="A57" i="1"/>
  <c r="A56" i="1"/>
  <c r="A54" i="1"/>
  <c r="A53" i="1"/>
  <c r="A52" i="1"/>
  <c r="A50" i="1"/>
  <c r="A49" i="1"/>
  <c r="A48" i="1"/>
  <c r="B46" i="1"/>
  <c r="A46" i="1"/>
  <c r="I45" i="1"/>
  <c r="A44" i="1"/>
  <c r="A43" i="1"/>
  <c r="A42" i="1"/>
  <c r="A40" i="1"/>
  <c r="A39" i="1"/>
  <c r="A38" i="1"/>
  <c r="A36" i="1"/>
  <c r="A35" i="1"/>
  <c r="A34" i="1"/>
  <c r="A32" i="1"/>
  <c r="A31" i="1"/>
  <c r="A30" i="1"/>
  <c r="A28" i="1"/>
  <c r="A27" i="1"/>
  <c r="A26" i="1"/>
  <c r="A24" i="1"/>
  <c r="A23" i="1"/>
  <c r="A22" i="1"/>
  <c r="A20" i="1"/>
  <c r="A19" i="1"/>
  <c r="A18" i="1"/>
  <c r="A16" i="1"/>
  <c r="A15" i="1"/>
  <c r="A14" i="1" s="1"/>
  <c r="B14" i="1"/>
  <c r="A12" i="1"/>
  <c r="A13" i="1" s="1"/>
  <c r="A11" i="1"/>
  <c r="A10" i="1"/>
  <c r="A93" i="1" s="1"/>
  <c r="N6" i="1"/>
  <c r="N4" i="1"/>
  <c r="A4" i="1"/>
  <c r="A17" i="1" l="1"/>
  <c r="A21" i="1"/>
  <c r="A25" i="1"/>
  <c r="A29" i="1"/>
  <c r="A33" i="1"/>
  <c r="A37" i="1"/>
  <c r="A41" i="1"/>
  <c r="A45" i="1"/>
  <c r="A47" i="1"/>
  <c r="A51" i="1"/>
  <c r="A55" i="1"/>
  <c r="A59" i="1"/>
  <c r="A63" i="1"/>
  <c r="A67" i="1"/>
  <c r="A71" i="1"/>
  <c r="A75" i="1"/>
  <c r="A77" i="1"/>
  <c r="A81" i="1"/>
  <c r="A85" i="1"/>
  <c r="A89" i="1"/>
  <c r="B5" i="1" l="1"/>
  <c r="B7" i="1"/>
</calcChain>
</file>

<file path=xl/sharedStrings.xml><?xml version="1.0" encoding="utf-8"?>
<sst xmlns="http://schemas.openxmlformats.org/spreadsheetml/2006/main" count="264" uniqueCount="105">
  <si>
    <t>Pokyny k vyplneniu: Vypĺňajú sa žlto vyznačené polia !!!</t>
  </si>
  <si>
    <r>
      <t xml:space="preserve">Rozpočet tvorí </t>
    </r>
    <r>
      <rPr>
        <b/>
        <u/>
        <sz val="11"/>
        <color theme="1"/>
        <rFont val="Calibri"/>
        <family val="2"/>
        <charset val="238"/>
        <scheme val="minor"/>
      </rPr>
      <t>nacenený výkaz - výmer</t>
    </r>
    <r>
      <rPr>
        <sz val="11"/>
        <color theme="1"/>
        <rFont val="Calibri"/>
        <family val="2"/>
        <charset val="238"/>
        <scheme val="minor"/>
      </rPr>
      <t>.</t>
    </r>
  </si>
  <si>
    <t>stavebné práce</t>
  </si>
  <si>
    <r>
      <rPr>
        <b/>
        <sz val="11"/>
        <color theme="1"/>
        <rFont val="Calibri"/>
        <family val="2"/>
        <charset val="238"/>
        <scheme val="minor"/>
      </rPr>
      <t>Nacenený výkaz-výmer</t>
    </r>
    <r>
      <rPr>
        <sz val="11"/>
        <color theme="1"/>
        <rFont val="Calibri"/>
        <family val="2"/>
        <charset val="238"/>
        <scheme val="minor"/>
      </rPr>
      <t xml:space="preserve"> bude predložený v origináli a bude podpísaný a opečiatkovaný (ak má dodávateľ povinnosť používať pečiatku).</t>
    </r>
  </si>
  <si>
    <t xml:space="preserve">Hydraulický ohraňovací lis </t>
  </si>
  <si>
    <t>Vymedzenie častí zariadenia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</si>
  <si>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</si>
  <si>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</si>
  <si>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</si>
  <si>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</si>
  <si>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</si>
  <si>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</si>
  <si>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</si>
  <si>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Hydraulický ohraňovací lis</t>
  </si>
  <si>
    <t>Príkon motora</t>
  </si>
  <si>
    <t>Do 18,5 kW</t>
  </si>
  <si>
    <t>kW</t>
  </si>
  <si>
    <t>hodnota:</t>
  </si>
  <si>
    <t xml:space="preserve">Pracovná šírka stola </t>
  </si>
  <si>
    <t>2900/3100</t>
  </si>
  <si>
    <t>min/max (mm)</t>
  </si>
  <si>
    <t xml:space="preserve">Hrúbka ohýbaného plechu (St37) max. </t>
  </si>
  <si>
    <t>1,5/8</t>
  </si>
  <si>
    <t>Hrúbka ohýbaného plechu (Nerez) max.</t>
  </si>
  <si>
    <t>1,5/6</t>
  </si>
  <si>
    <t>Zdvih hornej lišty</t>
  </si>
  <si>
    <t>200/270</t>
  </si>
  <si>
    <t>Zadný doraz</t>
  </si>
  <si>
    <t>600/800</t>
  </si>
  <si>
    <t>Rozchod medzi bočnicami</t>
  </si>
  <si>
    <t>2400/2800</t>
  </si>
  <si>
    <t>min/max (°)</t>
  </si>
  <si>
    <t>CNC riadenie 4 osí X,Y,Z</t>
  </si>
  <si>
    <t xml:space="preserve"> áno </t>
  </si>
  <si>
    <t>áno/nie:</t>
  </si>
  <si>
    <t>Lisovacia sila</t>
  </si>
  <si>
    <t>od 1200 do 1750</t>
  </si>
  <si>
    <t>kN</t>
  </si>
  <si>
    <t>Dĺžka stroja</t>
  </si>
  <si>
    <t>3500/4500</t>
  </si>
  <si>
    <t>Šírka stroja</t>
  </si>
  <si>
    <t>Do 1800</t>
  </si>
  <si>
    <t>Výška stroja</t>
  </si>
  <si>
    <t>2200/3000</t>
  </si>
  <si>
    <t>Hmotnosť stroja</t>
  </si>
  <si>
    <t>7000/11000</t>
  </si>
  <si>
    <t>min/max (kg)</t>
  </si>
  <si>
    <t>T-drážka v stole</t>
  </si>
  <si>
    <t>áno</t>
  </si>
  <si>
    <t>2D grafika a grafická simulácia</t>
  </si>
  <si>
    <t>Svetelná zábrana</t>
  </si>
  <si>
    <t>Automatické CNC  programovanie</t>
  </si>
  <si>
    <t>Grafické programovanie uhla</t>
  </si>
  <si>
    <t>Sada náradia</t>
  </si>
  <si>
    <t>Ďalšie súčasti hodnoty obstarávaného zariadenia</t>
  </si>
  <si>
    <t>Doprava na miesto realizácie</t>
  </si>
  <si>
    <t>-</t>
  </si>
  <si>
    <t>Áno</t>
  </si>
  <si>
    <t>Montáž zariadenia a uvedenie do prevádzky</t>
  </si>
  <si>
    <t>Zaškolenie personálu na obsluhu zariadenia</t>
  </si>
  <si>
    <t>Miesto:</t>
  </si>
  <si>
    <t>Dátum:</t>
  </si>
  <si>
    <t xml:space="preserve">Pásová píla s obojstranným uhlovaním </t>
  </si>
  <si>
    <t>od 3,5 do 4,5</t>
  </si>
  <si>
    <t>(kW)</t>
  </si>
  <si>
    <t>Napájacie napätie STN EN 50 160</t>
  </si>
  <si>
    <t>(V)</t>
  </si>
  <si>
    <t>Chladiace zariadenie</t>
  </si>
  <si>
    <t>Úložná výška materiálu</t>
  </si>
  <si>
    <t>700/800</t>
  </si>
  <si>
    <t>Rýchlosť pásu regulovateľná</t>
  </si>
  <si>
    <t>od 20 do 90+10</t>
  </si>
  <si>
    <t>(m/min)</t>
  </si>
  <si>
    <t>Rýchloupínací zverák</t>
  </si>
  <si>
    <t>Hydraulický posuv</t>
  </si>
  <si>
    <t>Automatické vypnutie stroja pri ukončení činnosti</t>
  </si>
  <si>
    <t xml:space="preserve">Maximálne rozmery rezaného materiálu pri rezaní v uhle 90° :  </t>
  </si>
  <si>
    <t>Priemer - Ø</t>
  </si>
  <si>
    <t>od 450 do 500</t>
  </si>
  <si>
    <t>Profil - obdĺžnik</t>
  </si>
  <si>
    <t>Od 620 do 740±10 x 460±10</t>
  </si>
  <si>
    <t>(mm)</t>
  </si>
  <si>
    <t>Profil - štvorhran</t>
  </si>
  <si>
    <t>od 450 do 470</t>
  </si>
  <si>
    <t xml:space="preserve"> (mm)</t>
  </si>
  <si>
    <t>Rozsah uhlov rezu vpravo i vľavo:</t>
  </si>
  <si>
    <t>od 90 do 45</t>
  </si>
  <si>
    <t>(°)</t>
  </si>
  <si>
    <t>od 2900 do 4100</t>
  </si>
  <si>
    <t>od 1400 do 2000</t>
  </si>
  <si>
    <t>od 1900 do 2400</t>
  </si>
  <si>
    <t>1900 - 4150</t>
  </si>
  <si>
    <t>(kg)</t>
  </si>
  <si>
    <t>Elektrické úkosovacie zariadenie s riadiacou jednotkou</t>
  </si>
  <si>
    <t>Príkon elektromotora</t>
  </si>
  <si>
    <t>od 2200 do 2800</t>
  </si>
  <si>
    <t xml:space="preserve"> (W)</t>
  </si>
  <si>
    <t>Uhol úkosu</t>
  </si>
  <si>
    <t>45, 60</t>
  </si>
  <si>
    <t>Dĺžka úkosu</t>
  </si>
  <si>
    <t>1 až 15</t>
  </si>
  <si>
    <t>Minimálny rádius na opracovanie</t>
  </si>
  <si>
    <t>2 až 4</t>
  </si>
  <si>
    <t>Hmotnosť</t>
  </si>
  <si>
    <t>od 9 do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</si>
</sst>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19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 wrapText="1"/>
    </xf>
    <xf numFmtId="49" fontId="0" fillId="0" borderId="0" xfId="0" applyNumberFormat="1" applyFont="1" applyProtection="1"/>
    <xf numFmtId="49" fontId="0" fillId="0" borderId="0" xfId="0" applyNumberFormat="1" applyFont="1" applyAlignment="1" applyProtection="1">
      <alignment horizontal="justify"/>
    </xf>
    <xf numFmtId="49" fontId="0" fillId="0" borderId="0" xfId="0" applyNumberFormat="1" applyFont="1" applyAlignment="1" applyProtection="1">
      <alignment horizontal="justify"/>
    </xf>
    <xf numFmtId="0" fontId="6" fillId="0" borderId="0" xfId="0" applyFont="1" applyProtection="1"/>
    <xf numFmtId="49" fontId="0" fillId="0" borderId="0" xfId="0" applyNumberFormat="1" applyFont="1" applyAlignment="1" applyProtection="1">
      <alignment horizontal="justify" wrapText="1"/>
    </xf>
    <xf numFmtId="49" fontId="0" fillId="0" borderId="0" xfId="0" applyNumberFormat="1" applyFont="1" applyAlignment="1" applyProtection="1">
      <alignment horizontal="justify" wrapText="1"/>
    </xf>
    <xf numFmtId="0" fontId="7" fillId="0" borderId="0" xfId="0" applyNumberFormat="1" applyFont="1" applyAlignment="1" applyProtection="1"/>
    <xf numFmtId="0" fontId="7" fillId="0" borderId="0" xfId="0" applyNumberFormat="1" applyFont="1" applyAlignment="1" applyProtection="1"/>
    <xf numFmtId="0" fontId="8" fillId="0" borderId="0" xfId="0" applyFont="1" applyProtection="1"/>
    <xf numFmtId="0" fontId="0" fillId="3" borderId="0" xfId="0" applyNumberFormat="1" applyFont="1" applyFill="1" applyAlignment="1" applyProtection="1"/>
    <xf numFmtId="0" fontId="9" fillId="0" borderId="0" xfId="0" applyFont="1" applyAlignment="1" applyProtection="1">
      <alignment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vertical="center" wrapText="1"/>
    </xf>
    <xf numFmtId="0" fontId="11" fillId="4" borderId="9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vertical="center" wrapText="1"/>
    </xf>
    <xf numFmtId="0" fontId="12" fillId="3" borderId="9" xfId="0" applyNumberFormat="1" applyFont="1" applyFill="1" applyBorder="1" applyAlignment="1" applyProtection="1">
      <alignment horizontal="center" vertical="center" wrapText="1"/>
    </xf>
    <xf numFmtId="0" fontId="12" fillId="3" borderId="10" xfId="0" applyNumberFormat="1" applyFont="1" applyFill="1" applyBorder="1" applyAlignment="1" applyProtection="1">
      <alignment horizontal="center" vertical="center" wrapText="1"/>
    </xf>
    <xf numFmtId="0" fontId="12" fillId="3" borderId="11" xfId="0" applyNumberFormat="1" applyFont="1" applyFill="1" applyBorder="1" applyAlignment="1" applyProtection="1">
      <alignment vertical="center" wrapText="1"/>
    </xf>
    <xf numFmtId="0" fontId="12" fillId="3" borderId="12" xfId="0" applyNumberFormat="1" applyFont="1" applyFill="1" applyBorder="1" applyAlignment="1" applyProtection="1">
      <alignment vertical="center" wrapText="1"/>
    </xf>
    <xf numFmtId="0" fontId="12" fillId="3" borderId="13" xfId="0" applyNumberFormat="1" applyFont="1" applyFill="1" applyBorder="1" applyAlignment="1" applyProtection="1">
      <alignment horizontal="left" vertical="center" wrapText="1"/>
    </xf>
    <xf numFmtId="0" fontId="12" fillId="3" borderId="14" xfId="0" applyNumberFormat="1" applyFont="1" applyFill="1" applyBorder="1" applyAlignment="1" applyProtection="1">
      <alignment horizontal="left" vertical="center" wrapText="1"/>
    </xf>
    <xf numFmtId="0" fontId="12" fillId="3" borderId="15" xfId="0" applyNumberFormat="1" applyFont="1" applyFill="1" applyBorder="1" applyAlignment="1" applyProtection="1">
      <alignment horizontal="center" vertical="center" wrapText="1"/>
    </xf>
    <xf numFmtId="0" fontId="12" fillId="3" borderId="16" xfId="0" applyNumberFormat="1" applyFont="1" applyFill="1" applyBorder="1" applyAlignment="1" applyProtection="1">
      <alignment horizontal="center" vertical="center" wrapText="1"/>
    </xf>
    <xf numFmtId="0" fontId="12" fillId="3" borderId="17" xfId="0" applyNumberFormat="1" applyFont="1" applyFill="1" applyBorder="1" applyAlignment="1" applyProtection="1">
      <alignment horizontal="center" vertical="center" wrapText="1"/>
    </xf>
    <xf numFmtId="0" fontId="12" fillId="3" borderId="15" xfId="0" applyNumberFormat="1" applyFont="1" applyFill="1" applyBorder="1" applyAlignment="1" applyProtection="1">
      <alignment horizontal="center" vertical="center" wrapText="1"/>
    </xf>
    <xf numFmtId="0" fontId="12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7" xfId="0" applyNumberFormat="1" applyFont="1" applyFill="1" applyBorder="1" applyAlignment="1" applyProtection="1">
      <alignment vertical="center" wrapText="1"/>
      <protection locked="0"/>
    </xf>
    <xf numFmtId="0" fontId="12" fillId="2" borderId="8" xfId="0" applyNumberFormat="1" applyFont="1" applyFill="1" applyBorder="1" applyAlignment="1" applyProtection="1">
      <alignment vertical="center" wrapText="1"/>
      <protection locked="0"/>
    </xf>
    <xf numFmtId="0" fontId="12" fillId="3" borderId="18" xfId="0" applyNumberFormat="1" applyFont="1" applyFill="1" applyBorder="1" applyAlignment="1" applyProtection="1">
      <alignment horizontal="center" vertical="center" wrapText="1"/>
    </xf>
    <xf numFmtId="0" fontId="12" fillId="3" borderId="19" xfId="0" applyNumberFormat="1" applyFont="1" applyFill="1" applyBorder="1" applyAlignment="1" applyProtection="1">
      <alignment horizontal="center" vertical="center" wrapText="1"/>
    </xf>
    <xf numFmtId="0" fontId="12" fillId="3" borderId="20" xfId="0" applyNumberFormat="1" applyFont="1" applyFill="1" applyBorder="1" applyAlignment="1" applyProtection="1">
      <alignment vertical="center" wrapText="1"/>
    </xf>
    <xf numFmtId="0" fontId="12" fillId="3" borderId="21" xfId="0" applyNumberFormat="1" applyFont="1" applyFill="1" applyBorder="1" applyAlignment="1" applyProtection="1">
      <alignment vertical="center" wrapText="1"/>
    </xf>
    <xf numFmtId="0" fontId="12" fillId="3" borderId="22" xfId="0" applyNumberFormat="1" applyFont="1" applyFill="1" applyBorder="1" applyAlignment="1" applyProtection="1">
      <alignment horizontal="left" vertical="center" wrapText="1"/>
    </xf>
    <xf numFmtId="0" fontId="12" fillId="3" borderId="23" xfId="0" applyNumberFormat="1" applyFont="1" applyFill="1" applyBorder="1" applyAlignment="1" applyProtection="1">
      <alignment horizontal="left" vertical="center" wrapText="1"/>
    </xf>
    <xf numFmtId="0" fontId="12" fillId="3" borderId="24" xfId="0" applyNumberFormat="1" applyFont="1" applyFill="1" applyBorder="1" applyAlignment="1" applyProtection="1">
      <alignment horizontal="center" vertical="center" wrapText="1"/>
    </xf>
    <xf numFmtId="0" fontId="12" fillId="3" borderId="25" xfId="0" applyNumberFormat="1" applyFont="1" applyFill="1" applyBorder="1" applyAlignment="1" applyProtection="1">
      <alignment horizontal="center" vertical="center" wrapText="1"/>
    </xf>
    <xf numFmtId="0" fontId="12" fillId="3" borderId="26" xfId="0" applyNumberFormat="1" applyFont="1" applyFill="1" applyBorder="1" applyAlignment="1" applyProtection="1">
      <alignment horizontal="center" vertical="center" wrapText="1"/>
    </xf>
    <xf numFmtId="0" fontId="12" fillId="3" borderId="24" xfId="0" applyNumberFormat="1" applyFont="1" applyFill="1" applyBorder="1" applyAlignment="1" applyProtection="1">
      <alignment horizontal="center" vertical="center" wrapText="1"/>
    </xf>
    <xf numFmtId="0" fontId="12" fillId="2" borderId="25" xfId="0" applyNumberFormat="1" applyFont="1" applyFill="1" applyBorder="1" applyAlignment="1" applyProtection="1">
      <alignment horizontal="center" vertical="top" wrapText="1"/>
      <protection locked="0"/>
    </xf>
    <xf numFmtId="0" fontId="12" fillId="2" borderId="27" xfId="0" applyNumberFormat="1" applyFont="1" applyFill="1" applyBorder="1" applyAlignment="1" applyProtection="1">
      <alignment vertical="center" wrapText="1"/>
      <protection locked="0"/>
    </xf>
    <xf numFmtId="0" fontId="12" fillId="2" borderId="28" xfId="0" applyNumberFormat="1" applyFont="1" applyFill="1" applyBorder="1" applyAlignment="1" applyProtection="1">
      <alignment vertical="center" wrapText="1"/>
      <protection locked="0"/>
    </xf>
    <xf numFmtId="0" fontId="13" fillId="3" borderId="22" xfId="0" applyNumberFormat="1" applyFont="1" applyFill="1" applyBorder="1" applyAlignment="1" applyProtection="1">
      <alignment horizontal="left" vertical="center" wrapText="1"/>
    </xf>
    <xf numFmtId="0" fontId="13" fillId="3" borderId="23" xfId="0" applyNumberFormat="1" applyFont="1" applyFill="1" applyBorder="1" applyAlignment="1" applyProtection="1">
      <alignment horizontal="left" vertical="center" wrapText="1"/>
    </xf>
    <xf numFmtId="0" fontId="13" fillId="3" borderId="22" xfId="0" applyNumberFormat="1" applyFont="1" applyFill="1" applyBorder="1" applyAlignment="1" applyProtection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3" fillId="3" borderId="26" xfId="0" applyNumberFormat="1" applyFont="1" applyFill="1" applyBorder="1" applyAlignment="1" applyProtection="1">
      <alignment horizontal="center" vertical="center" wrapText="1"/>
    </xf>
    <xf numFmtId="0" fontId="12" fillId="3" borderId="29" xfId="0" applyNumberFormat="1" applyFont="1" applyFill="1" applyBorder="1" applyAlignment="1" applyProtection="1">
      <alignment horizontal="center" vertical="center" wrapText="1"/>
    </xf>
    <xf numFmtId="0" fontId="12" fillId="3" borderId="30" xfId="0" applyNumberFormat="1" applyFont="1" applyFill="1" applyBorder="1" applyAlignment="1" applyProtection="1">
      <alignment horizontal="center" vertical="center" wrapText="1"/>
    </xf>
    <xf numFmtId="0" fontId="12" fillId="3" borderId="31" xfId="0" applyNumberFormat="1" applyFont="1" applyFill="1" applyBorder="1" applyAlignment="1" applyProtection="1">
      <alignment vertical="center" wrapText="1"/>
    </xf>
    <xf numFmtId="0" fontId="12" fillId="3" borderId="32" xfId="0" applyNumberFormat="1" applyFont="1" applyFill="1" applyBorder="1" applyAlignment="1" applyProtection="1">
      <alignment vertical="center" wrapText="1"/>
    </xf>
    <xf numFmtId="0" fontId="12" fillId="3" borderId="33" xfId="0" applyNumberFormat="1" applyFont="1" applyFill="1" applyBorder="1" applyAlignment="1" applyProtection="1">
      <alignment horizontal="left" vertical="center" wrapText="1"/>
    </xf>
    <xf numFmtId="0" fontId="12" fillId="3" borderId="34" xfId="0" applyNumberFormat="1" applyFont="1" applyFill="1" applyBorder="1" applyAlignment="1" applyProtection="1">
      <alignment horizontal="left" vertical="center" wrapText="1"/>
    </xf>
    <xf numFmtId="0" fontId="12" fillId="3" borderId="35" xfId="0" applyNumberFormat="1" applyFont="1" applyFill="1" applyBorder="1" applyAlignment="1" applyProtection="1">
      <alignment horizontal="center" vertical="center" wrapText="1"/>
    </xf>
    <xf numFmtId="0" fontId="12" fillId="3" borderId="36" xfId="0" applyNumberFormat="1" applyFont="1" applyFill="1" applyBorder="1" applyAlignment="1" applyProtection="1">
      <alignment horizontal="center" vertical="center" wrapText="1"/>
    </xf>
    <xf numFmtId="0" fontId="12" fillId="3" borderId="37" xfId="0" applyNumberFormat="1" applyFont="1" applyFill="1" applyBorder="1" applyAlignment="1" applyProtection="1">
      <alignment horizontal="center" vertical="center" wrapText="1"/>
    </xf>
    <xf numFmtId="0" fontId="12" fillId="3" borderId="35" xfId="0" applyNumberFormat="1" applyFont="1" applyFill="1" applyBorder="1" applyAlignment="1" applyProtection="1">
      <alignment horizontal="center" vertical="center" wrapText="1"/>
    </xf>
    <xf numFmtId="0" fontId="12" fillId="2" borderId="36" xfId="0" applyNumberFormat="1" applyFont="1" applyFill="1" applyBorder="1" applyAlignment="1" applyProtection="1">
      <alignment horizontal="center" vertical="top" wrapText="1"/>
      <protection locked="0"/>
    </xf>
    <xf numFmtId="0" fontId="12" fillId="2" borderId="38" xfId="0" applyNumberFormat="1" applyFont="1" applyFill="1" applyBorder="1" applyAlignment="1" applyProtection="1">
      <alignment vertical="center" wrapText="1"/>
      <protection locked="0"/>
    </xf>
    <xf numFmtId="0" fontId="12" fillId="2" borderId="39" xfId="0" applyNumberFormat="1" applyFont="1" applyFill="1" applyBorder="1" applyAlignment="1" applyProtection="1">
      <alignment vertical="center" wrapText="1"/>
      <protection locked="0"/>
    </xf>
    <xf numFmtId="0" fontId="12" fillId="3" borderId="40" xfId="0" applyNumberFormat="1" applyFont="1" applyFill="1" applyBorder="1" applyAlignment="1" applyProtection="1">
      <alignment vertical="center" wrapText="1"/>
    </xf>
    <xf numFmtId="0" fontId="12" fillId="3" borderId="41" xfId="0" applyNumberFormat="1" applyFont="1" applyFill="1" applyBorder="1" applyAlignment="1" applyProtection="1">
      <alignment vertical="center" wrapText="1"/>
    </xf>
    <xf numFmtId="0" fontId="12" fillId="3" borderId="42" xfId="0" applyNumberFormat="1" applyFont="1" applyFill="1" applyBorder="1" applyAlignment="1" applyProtection="1">
      <alignment horizontal="center" vertical="center" wrapText="1"/>
    </xf>
    <xf numFmtId="0" fontId="12" fillId="3" borderId="43" xfId="0" applyNumberFormat="1" applyFont="1" applyFill="1" applyBorder="1" applyAlignment="1" applyProtection="1">
      <alignment horizontal="center" vertical="center" wrapText="1"/>
    </xf>
    <xf numFmtId="0" fontId="12" fillId="3" borderId="42" xfId="0" applyNumberFormat="1" applyFont="1" applyFill="1" applyBorder="1" applyAlignment="1" applyProtection="1">
      <alignment horizontal="center" vertical="center" wrapText="1"/>
    </xf>
    <xf numFmtId="0" fontId="12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42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44" xfId="0" applyNumberFormat="1" applyFont="1" applyFill="1" applyBorder="1" applyAlignment="1" applyProtection="1">
      <alignment vertical="center" wrapText="1"/>
    </xf>
    <xf numFmtId="0" fontId="12" fillId="3" borderId="45" xfId="0" applyNumberFormat="1" applyFont="1" applyFill="1" applyBorder="1" applyAlignment="1" applyProtection="1">
      <alignment vertical="center" wrapText="1"/>
    </xf>
    <xf numFmtId="0" fontId="12" fillId="3" borderId="46" xfId="0" applyNumberFormat="1" applyFont="1" applyFill="1" applyBorder="1" applyAlignment="1" applyProtection="1">
      <alignment horizontal="center" vertical="center" wrapText="1"/>
    </xf>
    <xf numFmtId="0" fontId="12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47" xfId="0" applyNumberFormat="1" applyFont="1" applyFill="1" applyBorder="1" applyAlignment="1" applyProtection="1">
      <alignment vertical="center" wrapText="1"/>
    </xf>
    <xf numFmtId="0" fontId="12" fillId="3" borderId="48" xfId="0" applyNumberFormat="1" applyFont="1" applyFill="1" applyBorder="1" applyAlignment="1" applyProtection="1">
      <alignment vertical="center" wrapText="1"/>
    </xf>
    <xf numFmtId="0" fontId="12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Fill="1" applyAlignment="1" applyProtection="1">
      <alignment horizontal="right" vertical="center"/>
    </xf>
    <xf numFmtId="0" fontId="16" fillId="0" borderId="49" xfId="1" applyFont="1" applyFill="1" applyBorder="1" applyAlignment="1" applyProtection="1">
      <alignment vertical="center"/>
    </xf>
    <xf numFmtId="0" fontId="16" fillId="0" borderId="0" xfId="1" applyFont="1" applyFill="1" applyAlignment="1" applyProtection="1">
      <alignment vertical="center"/>
    </xf>
    <xf numFmtId="0" fontId="16" fillId="0" borderId="49" xfId="1" applyFont="1" applyFill="1" applyBorder="1" applyAlignment="1" applyProtection="1">
      <alignment vertical="center" wrapText="1"/>
    </xf>
    <xf numFmtId="0" fontId="16" fillId="0" borderId="0" xfId="1" applyFont="1" applyFill="1" applyBorder="1" applyAlignment="1" applyProtection="1">
      <alignment vertical="center" wrapText="1"/>
    </xf>
    <xf numFmtId="0" fontId="16" fillId="0" borderId="50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0" fontId="10" fillId="3" borderId="22" xfId="0" applyNumberFormat="1" applyFont="1" applyFill="1" applyBorder="1" applyAlignment="1" applyProtection="1">
      <alignment horizontal="center" vertical="center" wrapText="1"/>
    </xf>
    <xf numFmtId="0" fontId="10" fillId="3" borderId="51" xfId="0" applyNumberFormat="1" applyFont="1" applyFill="1" applyBorder="1" applyAlignment="1" applyProtection="1">
      <alignment horizontal="center" vertical="center" wrapText="1"/>
    </xf>
    <xf numFmtId="0" fontId="10" fillId="3" borderId="23" xfId="0" applyNumberFormat="1" applyFont="1" applyFill="1" applyBorder="1" applyAlignment="1" applyProtection="1">
      <alignment horizontal="center" vertical="center" wrapText="1"/>
    </xf>
    <xf numFmtId="0" fontId="12" fillId="3" borderId="52" xfId="0" applyNumberFormat="1" applyFont="1" applyFill="1" applyBorder="1" applyAlignment="1" applyProtection="1">
      <alignment horizontal="center" vertical="center" wrapText="1"/>
    </xf>
    <xf numFmtId="0" fontId="12" fillId="2" borderId="15" xfId="0" applyNumberFormat="1" applyFont="1" applyFill="1" applyBorder="1" applyAlignment="1" applyProtection="1">
      <alignment vertical="center" wrapText="1"/>
      <protection locked="0"/>
    </xf>
    <xf numFmtId="0" fontId="12" fillId="2" borderId="16" xfId="0" applyNumberFormat="1" applyFont="1" applyFill="1" applyBorder="1" applyAlignment="1" applyProtection="1">
      <alignment vertical="center" wrapText="1"/>
      <protection locked="0"/>
    </xf>
    <xf numFmtId="0" fontId="12" fillId="2" borderId="24" xfId="0" applyNumberFormat="1" applyFont="1" applyFill="1" applyBorder="1" applyAlignment="1" applyProtection="1">
      <alignment vertical="center" wrapText="1"/>
      <protection locked="0"/>
    </xf>
    <xf numFmtId="0" fontId="12" fillId="2" borderId="25" xfId="0" applyNumberFormat="1" applyFont="1" applyFill="1" applyBorder="1" applyAlignment="1" applyProtection="1">
      <alignment vertical="center" wrapText="1"/>
      <protection locked="0"/>
    </xf>
    <xf numFmtId="0" fontId="12" fillId="3" borderId="53" xfId="0" applyNumberFormat="1" applyFont="1" applyFill="1" applyBorder="1" applyAlignment="1" applyProtection="1">
      <alignment horizontal="left" vertical="center" wrapText="1"/>
    </xf>
    <xf numFmtId="0" fontId="12" fillId="3" borderId="54" xfId="0" applyNumberFormat="1" applyFont="1" applyFill="1" applyBorder="1" applyAlignment="1" applyProtection="1">
      <alignment horizontal="left" vertical="center" wrapText="1"/>
    </xf>
    <xf numFmtId="0" fontId="12" fillId="3" borderId="55" xfId="0" applyNumberFormat="1" applyFont="1" applyFill="1" applyBorder="1" applyAlignment="1" applyProtection="1">
      <alignment horizontal="center" vertical="center" wrapText="1"/>
    </xf>
    <xf numFmtId="0" fontId="12" fillId="3" borderId="56" xfId="0" applyNumberFormat="1" applyFont="1" applyFill="1" applyBorder="1" applyAlignment="1" applyProtection="1">
      <alignment horizontal="center" vertical="center" wrapText="1"/>
    </xf>
    <xf numFmtId="0" fontId="12" fillId="3" borderId="57" xfId="0" applyNumberFormat="1" applyFont="1" applyFill="1" applyBorder="1" applyAlignment="1" applyProtection="1">
      <alignment horizontal="center" vertical="center" wrapText="1"/>
    </xf>
    <xf numFmtId="0" fontId="12" fillId="3" borderId="55" xfId="0" applyNumberFormat="1" applyFont="1" applyFill="1" applyBorder="1" applyAlignment="1" applyProtection="1">
      <alignment horizontal="center" vertical="center" wrapText="1"/>
    </xf>
    <xf numFmtId="0" fontId="12" fillId="2" borderId="56" xfId="0" applyNumberFormat="1" applyFont="1" applyFill="1" applyBorder="1" applyAlignment="1" applyProtection="1">
      <alignment horizontal="center" vertical="top" wrapText="1"/>
      <protection locked="0"/>
    </xf>
    <xf numFmtId="0" fontId="12" fillId="2" borderId="55" xfId="0" applyNumberFormat="1" applyFont="1" applyFill="1" applyBorder="1" applyAlignment="1" applyProtection="1">
      <alignment vertical="center" wrapText="1"/>
      <protection locked="0"/>
    </xf>
    <xf numFmtId="0" fontId="12" fillId="2" borderId="56" xfId="0" applyNumberFormat="1" applyFont="1" applyFill="1" applyBorder="1" applyAlignment="1" applyProtection="1">
      <alignment vertical="center" wrapText="1"/>
      <protection locked="0"/>
    </xf>
    <xf numFmtId="0" fontId="12" fillId="3" borderId="58" xfId="0" applyNumberFormat="1" applyFont="1" applyFill="1" applyBorder="1" applyAlignment="1" applyProtection="1">
      <alignment vertical="center" wrapText="1"/>
    </xf>
    <xf numFmtId="0" fontId="12" fillId="3" borderId="59" xfId="0" applyNumberFormat="1" applyFont="1" applyFill="1" applyBorder="1" applyAlignment="1" applyProtection="1">
      <alignment vertical="center" wrapText="1"/>
    </xf>
    <xf numFmtId="0" fontId="12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6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2016_de%20minimis/Engul%20s.r.o/VO/PT%20+%20VO%202016_Predloha_2015_343_v001ab_po%2001.02.2017_Engul%20s.r.o_hlavn&#23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2016_de%20minimis/Engul%20s.r.o/VO/VO%20na%203%20stroje%20nov&#233;/PT%20+%20VO%20engul%20nov&#23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y - tlač"/>
      <sheetName val="Príprava"/>
      <sheetName val="Výzva na prieskum trhu"/>
      <sheetName val="Príloha č. 1 (2)"/>
      <sheetName val="Príloha č. 2"/>
      <sheetName val="Prieskum trhu"/>
      <sheetName val="Súťažné podklady"/>
      <sheetName val="Menovanie komisie"/>
      <sheetName val="Zaslanie SP + Evidencia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4">
          <cell r="N4" t="str">
            <v>obstarávateľ</v>
          </cell>
        </row>
        <row r="8">
          <cell r="F8" t="str">
            <v>Tovary</v>
          </cell>
        </row>
        <row r="37">
          <cell r="K37">
            <v>43315</v>
          </cell>
        </row>
        <row r="40">
          <cell r="K40">
            <v>42794</v>
          </cell>
        </row>
        <row r="187">
          <cell r="F187" t="str">
            <v>nie</v>
          </cell>
        </row>
      </sheetData>
      <sheetData sheetId="1" refreshError="1"/>
      <sheetData sheetId="2" refreshError="1"/>
      <sheetData sheetId="3" refreshError="1"/>
      <sheetData sheetId="4">
        <row r="2">
          <cell r="B2" t="str">
            <v>Výzva na predloženie ponúk - prieskum trhu</v>
          </cell>
        </row>
        <row r="110">
          <cell r="C110" t="str">
            <v xml:space="preserve">Príloha č. 1: </v>
          </cell>
        </row>
      </sheetData>
      <sheetData sheetId="5" refreshError="1"/>
      <sheetData sheetId="6"/>
      <sheetData sheetId="7" refreshError="1"/>
      <sheetData sheetId="8">
        <row r="604">
          <cell r="C604" t="str">
            <v>Kúpna zmluva – Príloha č. 1: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y - tlač"/>
      <sheetName val="Príprava"/>
      <sheetName val="Výzva na prieskum trhu"/>
      <sheetName val="Príloha č. 1 nové"/>
      <sheetName val="Príloha č. 1"/>
      <sheetName val="Príloha č. 2"/>
      <sheetName val="Prieskum trhu"/>
      <sheetName val="Súťažné podklady"/>
      <sheetName val="Menovanie komisie"/>
      <sheetName val="Zaslanie SP + Evidencia"/>
      <sheetName val="Otváranie Naraz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4">
          <cell r="Z4" t="str">
            <v>obstarávateľ</v>
          </cell>
        </row>
        <row r="7">
          <cell r="F7" t="str">
            <v>Tovary</v>
          </cell>
        </row>
        <row r="15">
          <cell r="F15" t="str">
            <v>naraz</v>
          </cell>
        </row>
        <row r="37">
          <cell r="K37">
            <v>43349</v>
          </cell>
        </row>
        <row r="39">
          <cell r="K39">
            <v>43347</v>
          </cell>
        </row>
        <row r="187">
          <cell r="F187" t="str">
            <v>nie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  <row r="110">
          <cell r="C110" t="str">
            <v xml:space="preserve">Príloha č. 1: </v>
          </cell>
          <cell r="E110" t="str">
            <v>Vymedzenie predmetu prieskumu trhu</v>
          </cell>
        </row>
      </sheetData>
      <sheetData sheetId="5"/>
      <sheetData sheetId="6"/>
      <sheetData sheetId="7"/>
      <sheetData sheetId="8"/>
      <sheetData sheetId="9">
        <row r="607">
          <cell r="C607" t="str">
            <v>Kúpna zmluva – Príloha č. 1:</v>
          </cell>
          <cell r="F607" t="str">
            <v>Rozpočet - výkaz - výmer</v>
          </cell>
        </row>
        <row r="614">
          <cell r="C614" t="str">
            <v>Kúpna zmluva – Príloha č. 1:</v>
          </cell>
          <cell r="F614" t="str">
            <v>Technická špecifikácia predmetu zákazky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filterMode="1"/>
  <dimension ref="A1:P93"/>
  <sheetViews>
    <sheetView tabSelected="1" view="pageBreakPreview" zoomScaleNormal="100" zoomScaleSheetLayoutView="100" workbookViewId="0">
      <pane ySplit="3" topLeftCell="A4" activePane="bottomLeft" state="frozen"/>
      <selection pane="bottomLeft" activeCell="H82" sqref="H82:I82"/>
    </sheetView>
  </sheetViews>
  <sheetFormatPr defaultColWidth="9.140625" defaultRowHeight="15" x14ac:dyDescent="0.25"/>
  <cols>
    <col min="1" max="1" width="4.7109375" style="1" customWidth="1"/>
    <col min="2" max="2" width="3.5703125" style="7" customWidth="1"/>
    <col min="3" max="3" width="13.28515625" style="1" customWidth="1"/>
    <col min="4" max="5" width="9.7109375" style="1" customWidth="1"/>
    <col min="6" max="6" width="21.85546875" style="1" customWidth="1"/>
    <col min="7" max="7" width="22.42578125" style="1" customWidth="1"/>
    <col min="8" max="9" width="9.42578125" style="1" customWidth="1"/>
    <col min="10" max="10" width="14.42578125" style="1" customWidth="1"/>
    <col min="11" max="11" width="13.7109375" style="1" customWidth="1"/>
    <col min="12" max="12" width="17.85546875" style="1" customWidth="1"/>
    <col min="13" max="14" width="18.28515625" style="1" customWidth="1"/>
    <col min="15" max="15" width="6.5703125" style="1" bestFit="1" customWidth="1"/>
    <col min="16" max="16" width="14.5703125" style="1" bestFit="1" customWidth="1"/>
    <col min="17" max="28" width="9.140625" style="1"/>
    <col min="29" max="29" width="9.42578125" style="1" bestFit="1" customWidth="1"/>
    <col min="30" max="16384" width="9.140625" style="1"/>
  </cols>
  <sheetData>
    <row r="1" spans="1:16" x14ac:dyDescent="0.25">
      <c r="A1" s="1">
        <v>1</v>
      </c>
      <c r="B1" s="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 s="1"/>
    </row>
    <row r="4" spans="1:16" s="2" customFormat="1" ht="21" hidden="1" x14ac:dyDescent="0.25">
      <c r="A4" s="2">
        <f>IF(OR([1]summary!$K$40="",[1]summary!$K$40&gt;[1]summary!$K$37),1,0)</f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M4" s="5"/>
      <c r="N4" s="5" t="str">
        <f>'[1]Výzva na prieskum trhu'!$C$110</f>
        <v xml:space="preserve">Príloha č. 1: </v>
      </c>
    </row>
    <row r="5" spans="1:16" s="2" customFormat="1" ht="23.25" customHeight="1" x14ac:dyDescent="0.25">
      <c r="A5" s="2">
        <v>1</v>
      </c>
      <c r="B5" s="6" t="str">
        <f ca="1">IF([2]summary!$F$7=$P$10,'[2]Súťažné podklady'!$C$607,IF(OR([2]summary!$K$39="",[2]summary!$K$39&gt;=[2]summary!$K$37),'[2]Výzva na prieskum trhu'!$B$2,'[2]Súťažné podklady'!$C$614))</f>
        <v>Kúpna zmluva – Príloha č. 1: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6" s="2" customFormat="1" ht="21" x14ac:dyDescent="0.25">
      <c r="A6" s="2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 t="str">
        <f>'[2]Výzva na prieskum trhu'!$C$110</f>
        <v xml:space="preserve">Príloha č. 1: </v>
      </c>
    </row>
    <row r="7" spans="1:16" s="2" customFormat="1" ht="23.25" customHeight="1" x14ac:dyDescent="0.25">
      <c r="A7" s="2">
        <v>1</v>
      </c>
      <c r="B7" s="6" t="str">
        <f ca="1">IF([2]summary!$F$7=$P$10,'[2]Súťažné podklady'!$F$607,IF(OR([2]summary!$K$39="",[2]summary!$K$39&gt;=[2]summary!$K$37),'[2]Výzva na prieskum trhu'!E110,'[2]Súťažné podklady'!$F$614))</f>
        <v>Technická špecifikácia predmetu zákazky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6" x14ac:dyDescent="0.25">
      <c r="A8" s="1">
        <v>1</v>
      </c>
    </row>
    <row r="9" spans="1:16" x14ac:dyDescent="0.25">
      <c r="A9" s="1">
        <v>1</v>
      </c>
    </row>
    <row r="10" spans="1:16" hidden="1" x14ac:dyDescent="0.25">
      <c r="A10" s="1">
        <f>IF([1]summary!$F$8=P10,1,0)</f>
        <v>0</v>
      </c>
      <c r="B10" s="8" t="s">
        <v>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9"/>
      <c r="P10" s="10" t="s">
        <v>2</v>
      </c>
    </row>
    <row r="11" spans="1:16" hidden="1" x14ac:dyDescent="0.25">
      <c r="A11" s="1">
        <f>A10</f>
        <v>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6" ht="15" hidden="1" customHeight="1" x14ac:dyDescent="0.25">
      <c r="A12" s="1">
        <f>A11</f>
        <v>0</v>
      </c>
      <c r="B12" s="11" t="s">
        <v>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12"/>
    </row>
    <row r="13" spans="1:16" hidden="1" x14ac:dyDescent="0.25">
      <c r="A13" s="1">
        <f>A12</f>
        <v>0</v>
      </c>
    </row>
    <row r="14" spans="1:16" s="15" customFormat="1" ht="18.75" x14ac:dyDescent="0.3">
      <c r="A14" s="1">
        <f>A15</f>
        <v>1</v>
      </c>
      <c r="B14" s="13" t="str">
        <f>IF(OR([1]summary!$K$40="",[1]summary!$K$40&gt;[1]summary!$K$37),"Technická špecifikácia logického celku:","Logický celok č. 1:")</f>
        <v>Logický celok č. 1: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</row>
    <row r="15" spans="1:16" x14ac:dyDescent="0.25">
      <c r="A15" s="1">
        <f>IF($A$10=0,1,0)</f>
        <v>1</v>
      </c>
      <c r="B15" s="16" t="s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6" ht="15.75" thickBot="1" x14ac:dyDescent="0.3">
      <c r="A16" s="1">
        <f t="shared" ref="A16:A79" si="0">IF($A$10=0,1,0)</f>
        <v>1</v>
      </c>
      <c r="P16" s="17"/>
    </row>
    <row r="17" spans="1:16" ht="69.95" customHeight="1" thickBot="1" x14ac:dyDescent="0.3">
      <c r="A17" s="1">
        <f t="shared" si="0"/>
        <v>1</v>
      </c>
      <c r="B17" s="18" t="s">
        <v>5</v>
      </c>
      <c r="C17" s="19"/>
      <c r="D17" s="19"/>
      <c r="E17" s="20"/>
      <c r="F17" s="21" t="s">
        <v>6</v>
      </c>
      <c r="G17" s="22"/>
      <c r="H17" s="18" t="s">
        <v>7</v>
      </c>
      <c r="I17" s="20"/>
      <c r="J17" s="23" t="s">
        <v>8</v>
      </c>
      <c r="K17" s="24" t="s">
        <v>9</v>
      </c>
      <c r="L17" s="25"/>
      <c r="M17" s="26" t="s">
        <v>10</v>
      </c>
      <c r="N17" s="27" t="s">
        <v>11</v>
      </c>
      <c r="P17" s="17"/>
    </row>
    <row r="18" spans="1:16" ht="15" customHeight="1" x14ac:dyDescent="0.25">
      <c r="A18" s="1">
        <f t="shared" si="0"/>
        <v>1</v>
      </c>
      <c r="B18" s="28" t="s">
        <v>12</v>
      </c>
      <c r="C18" s="29"/>
      <c r="D18" s="30" t="s">
        <v>13</v>
      </c>
      <c r="E18" s="31"/>
      <c r="F18" s="32" t="s">
        <v>14</v>
      </c>
      <c r="G18" s="33"/>
      <c r="H18" s="34" t="s">
        <v>15</v>
      </c>
      <c r="I18" s="35"/>
      <c r="J18" s="36" t="s">
        <v>16</v>
      </c>
      <c r="K18" s="37" t="s">
        <v>17</v>
      </c>
      <c r="L18" s="38"/>
      <c r="M18" s="39"/>
      <c r="N18" s="40"/>
    </row>
    <row r="19" spans="1:16" ht="15" customHeight="1" x14ac:dyDescent="0.25">
      <c r="A19" s="1">
        <f t="shared" si="0"/>
        <v>1</v>
      </c>
      <c r="B19" s="41"/>
      <c r="C19" s="42"/>
      <c r="D19" s="43"/>
      <c r="E19" s="44"/>
      <c r="F19" s="45" t="s">
        <v>18</v>
      </c>
      <c r="G19" s="46"/>
      <c r="H19" s="47" t="s">
        <v>19</v>
      </c>
      <c r="I19" s="48"/>
      <c r="J19" s="49" t="s">
        <v>20</v>
      </c>
      <c r="K19" s="50" t="s">
        <v>17</v>
      </c>
      <c r="L19" s="51"/>
      <c r="M19" s="52"/>
      <c r="N19" s="53"/>
    </row>
    <row r="20" spans="1:16" ht="15" customHeight="1" x14ac:dyDescent="0.25">
      <c r="A20" s="1">
        <f t="shared" si="0"/>
        <v>1</v>
      </c>
      <c r="B20" s="41"/>
      <c r="C20" s="42"/>
      <c r="D20" s="43"/>
      <c r="E20" s="44"/>
      <c r="F20" s="45" t="s">
        <v>21</v>
      </c>
      <c r="G20" s="46"/>
      <c r="H20" s="47" t="s">
        <v>22</v>
      </c>
      <c r="I20" s="48"/>
      <c r="J20" s="49" t="s">
        <v>20</v>
      </c>
      <c r="K20" s="50" t="s">
        <v>17</v>
      </c>
      <c r="L20" s="51"/>
      <c r="M20" s="52"/>
      <c r="N20" s="53"/>
    </row>
    <row r="21" spans="1:16" ht="15" customHeight="1" x14ac:dyDescent="0.25">
      <c r="A21" s="1">
        <f t="shared" si="0"/>
        <v>1</v>
      </c>
      <c r="B21" s="41"/>
      <c r="C21" s="42"/>
      <c r="D21" s="43"/>
      <c r="E21" s="44"/>
      <c r="F21" s="45" t="s">
        <v>23</v>
      </c>
      <c r="G21" s="46"/>
      <c r="H21" s="47" t="s">
        <v>24</v>
      </c>
      <c r="I21" s="48"/>
      <c r="J21" s="49" t="s">
        <v>20</v>
      </c>
      <c r="K21" s="50" t="s">
        <v>17</v>
      </c>
      <c r="L21" s="51"/>
      <c r="M21" s="52"/>
      <c r="N21" s="53"/>
    </row>
    <row r="22" spans="1:16" x14ac:dyDescent="0.25">
      <c r="A22" s="1">
        <f t="shared" si="0"/>
        <v>1</v>
      </c>
      <c r="B22" s="41"/>
      <c r="C22" s="42"/>
      <c r="D22" s="43"/>
      <c r="E22" s="44"/>
      <c r="F22" s="45" t="s">
        <v>25</v>
      </c>
      <c r="G22" s="46"/>
      <c r="H22" s="47" t="s">
        <v>26</v>
      </c>
      <c r="I22" s="48"/>
      <c r="J22" s="49" t="s">
        <v>20</v>
      </c>
      <c r="K22" s="50" t="s">
        <v>17</v>
      </c>
      <c r="L22" s="51"/>
      <c r="M22" s="52"/>
      <c r="N22" s="53"/>
    </row>
    <row r="23" spans="1:16" ht="15" customHeight="1" x14ac:dyDescent="0.25">
      <c r="A23" s="1">
        <f t="shared" si="0"/>
        <v>1</v>
      </c>
      <c r="B23" s="41"/>
      <c r="C23" s="42"/>
      <c r="D23" s="43"/>
      <c r="E23" s="44"/>
      <c r="F23" s="54" t="s">
        <v>27</v>
      </c>
      <c r="G23" s="55"/>
      <c r="H23" s="56" t="s">
        <v>28</v>
      </c>
      <c r="I23" s="57"/>
      <c r="J23" s="58" t="s">
        <v>20</v>
      </c>
      <c r="K23" s="50" t="s">
        <v>17</v>
      </c>
      <c r="L23" s="51"/>
      <c r="M23" s="52"/>
      <c r="N23" s="53"/>
    </row>
    <row r="24" spans="1:16" ht="15" customHeight="1" x14ac:dyDescent="0.25">
      <c r="A24" s="1">
        <f t="shared" si="0"/>
        <v>1</v>
      </c>
      <c r="B24" s="41"/>
      <c r="C24" s="42"/>
      <c r="D24" s="43"/>
      <c r="E24" s="44"/>
      <c r="F24" s="45" t="s">
        <v>29</v>
      </c>
      <c r="G24" s="46"/>
      <c r="H24" s="47" t="s">
        <v>30</v>
      </c>
      <c r="I24" s="48"/>
      <c r="J24" s="49" t="s">
        <v>31</v>
      </c>
      <c r="K24" s="50" t="s">
        <v>17</v>
      </c>
      <c r="L24" s="51"/>
      <c r="M24" s="52"/>
      <c r="N24" s="53"/>
    </row>
    <row r="25" spans="1:16" ht="15" customHeight="1" x14ac:dyDescent="0.25">
      <c r="A25" s="1">
        <f t="shared" si="0"/>
        <v>1</v>
      </c>
      <c r="B25" s="41"/>
      <c r="C25" s="42"/>
      <c r="D25" s="43"/>
      <c r="E25" s="44"/>
      <c r="F25" s="45" t="s">
        <v>32</v>
      </c>
      <c r="G25" s="46"/>
      <c r="H25" s="47" t="s">
        <v>33</v>
      </c>
      <c r="I25" s="48"/>
      <c r="J25" s="49"/>
      <c r="K25" s="50" t="s">
        <v>34</v>
      </c>
      <c r="L25" s="51"/>
      <c r="M25" s="52"/>
      <c r="N25" s="53"/>
    </row>
    <row r="26" spans="1:16" ht="15" customHeight="1" x14ac:dyDescent="0.25">
      <c r="A26" s="1">
        <f t="shared" si="0"/>
        <v>1</v>
      </c>
      <c r="B26" s="41"/>
      <c r="C26" s="42"/>
      <c r="D26" s="43"/>
      <c r="E26" s="44"/>
      <c r="F26" s="45" t="s">
        <v>35</v>
      </c>
      <c r="G26" s="46"/>
      <c r="H26" s="47" t="s">
        <v>36</v>
      </c>
      <c r="I26" s="48"/>
      <c r="J26" s="49" t="s">
        <v>37</v>
      </c>
      <c r="K26" s="50" t="s">
        <v>17</v>
      </c>
      <c r="L26" s="51"/>
      <c r="M26" s="52"/>
      <c r="N26" s="53"/>
    </row>
    <row r="27" spans="1:16" ht="15" customHeight="1" x14ac:dyDescent="0.25">
      <c r="A27" s="1">
        <f t="shared" si="0"/>
        <v>1</v>
      </c>
      <c r="B27" s="41"/>
      <c r="C27" s="42"/>
      <c r="D27" s="43"/>
      <c r="E27" s="44"/>
      <c r="F27" s="45" t="s">
        <v>38</v>
      </c>
      <c r="G27" s="46"/>
      <c r="H27" s="47" t="s">
        <v>39</v>
      </c>
      <c r="I27" s="48"/>
      <c r="J27" s="49" t="s">
        <v>20</v>
      </c>
      <c r="K27" s="50" t="s">
        <v>17</v>
      </c>
      <c r="L27" s="51"/>
      <c r="M27" s="52"/>
      <c r="N27" s="53"/>
    </row>
    <row r="28" spans="1:16" ht="15" customHeight="1" x14ac:dyDescent="0.25">
      <c r="A28" s="1">
        <f t="shared" si="0"/>
        <v>1</v>
      </c>
      <c r="B28" s="41"/>
      <c r="C28" s="42"/>
      <c r="D28" s="43"/>
      <c r="E28" s="44"/>
      <c r="F28" s="45" t="s">
        <v>40</v>
      </c>
      <c r="G28" s="46"/>
      <c r="H28" s="47" t="s">
        <v>41</v>
      </c>
      <c r="I28" s="48"/>
      <c r="J28" s="49" t="s">
        <v>20</v>
      </c>
      <c r="K28" s="50" t="s">
        <v>17</v>
      </c>
      <c r="L28" s="51"/>
      <c r="M28" s="52"/>
      <c r="N28" s="53"/>
    </row>
    <row r="29" spans="1:16" ht="15" customHeight="1" x14ac:dyDescent="0.25">
      <c r="A29" s="1">
        <f t="shared" si="0"/>
        <v>1</v>
      </c>
      <c r="B29" s="41"/>
      <c r="C29" s="42"/>
      <c r="D29" s="43"/>
      <c r="E29" s="44"/>
      <c r="F29" s="45" t="s">
        <v>42</v>
      </c>
      <c r="G29" s="46"/>
      <c r="H29" s="47" t="s">
        <v>43</v>
      </c>
      <c r="I29" s="48"/>
      <c r="J29" s="49" t="s">
        <v>20</v>
      </c>
      <c r="K29" s="50" t="s">
        <v>17</v>
      </c>
      <c r="L29" s="51"/>
      <c r="M29" s="52"/>
      <c r="N29" s="53"/>
    </row>
    <row r="30" spans="1:16" ht="15" customHeight="1" x14ac:dyDescent="0.25">
      <c r="A30" s="1">
        <f t="shared" si="0"/>
        <v>1</v>
      </c>
      <c r="B30" s="41"/>
      <c r="C30" s="42"/>
      <c r="D30" s="43"/>
      <c r="E30" s="44"/>
      <c r="F30" s="45" t="s">
        <v>44</v>
      </c>
      <c r="G30" s="46"/>
      <c r="H30" s="47" t="s">
        <v>45</v>
      </c>
      <c r="I30" s="48"/>
      <c r="J30" s="49" t="s">
        <v>46</v>
      </c>
      <c r="K30" s="50" t="s">
        <v>17</v>
      </c>
      <c r="L30" s="51"/>
      <c r="M30" s="52"/>
      <c r="N30" s="53"/>
    </row>
    <row r="31" spans="1:16" ht="15" customHeight="1" x14ac:dyDescent="0.25">
      <c r="A31" s="1">
        <f t="shared" si="0"/>
        <v>1</v>
      </c>
      <c r="B31" s="41"/>
      <c r="C31" s="42"/>
      <c r="D31" s="43"/>
      <c r="E31" s="44"/>
      <c r="F31" s="45" t="s">
        <v>47</v>
      </c>
      <c r="G31" s="46"/>
      <c r="H31" s="47" t="s">
        <v>48</v>
      </c>
      <c r="I31" s="48"/>
      <c r="J31" s="49"/>
      <c r="K31" s="50" t="s">
        <v>34</v>
      </c>
      <c r="L31" s="51"/>
      <c r="M31" s="52"/>
      <c r="N31" s="53"/>
    </row>
    <row r="32" spans="1:16" ht="15" customHeight="1" x14ac:dyDescent="0.25">
      <c r="A32" s="1">
        <f t="shared" si="0"/>
        <v>1</v>
      </c>
      <c r="B32" s="41"/>
      <c r="C32" s="42"/>
      <c r="D32" s="43"/>
      <c r="E32" s="44"/>
      <c r="F32" s="45" t="s">
        <v>49</v>
      </c>
      <c r="G32" s="46"/>
      <c r="H32" s="47" t="s">
        <v>48</v>
      </c>
      <c r="I32" s="48"/>
      <c r="J32" s="49"/>
      <c r="K32" s="50" t="s">
        <v>34</v>
      </c>
      <c r="L32" s="51"/>
      <c r="M32" s="52"/>
      <c r="N32" s="53"/>
    </row>
    <row r="33" spans="1:16" ht="15" customHeight="1" x14ac:dyDescent="0.25">
      <c r="A33" s="1">
        <f t="shared" si="0"/>
        <v>1</v>
      </c>
      <c r="B33" s="41"/>
      <c r="C33" s="42"/>
      <c r="D33" s="43"/>
      <c r="E33" s="44"/>
      <c r="F33" s="45" t="s">
        <v>50</v>
      </c>
      <c r="G33" s="46"/>
      <c r="H33" s="47" t="s">
        <v>48</v>
      </c>
      <c r="I33" s="48"/>
      <c r="J33" s="49"/>
      <c r="K33" s="50" t="s">
        <v>34</v>
      </c>
      <c r="L33" s="51"/>
      <c r="M33" s="52"/>
      <c r="N33" s="53"/>
    </row>
    <row r="34" spans="1:16" ht="15" customHeight="1" x14ac:dyDescent="0.25">
      <c r="A34" s="1">
        <f t="shared" si="0"/>
        <v>1</v>
      </c>
      <c r="B34" s="41"/>
      <c r="C34" s="42"/>
      <c r="D34" s="43"/>
      <c r="E34" s="44"/>
      <c r="F34" s="45" t="s">
        <v>51</v>
      </c>
      <c r="G34" s="46"/>
      <c r="H34" s="47" t="s">
        <v>48</v>
      </c>
      <c r="I34" s="48"/>
      <c r="J34" s="49"/>
      <c r="K34" s="50" t="s">
        <v>34</v>
      </c>
      <c r="L34" s="51"/>
      <c r="M34" s="52"/>
      <c r="N34" s="53"/>
    </row>
    <row r="35" spans="1:16" ht="15" customHeight="1" x14ac:dyDescent="0.25">
      <c r="A35" s="1">
        <f t="shared" si="0"/>
        <v>1</v>
      </c>
      <c r="B35" s="41"/>
      <c r="C35" s="42"/>
      <c r="D35" s="43"/>
      <c r="E35" s="44"/>
      <c r="F35" s="45" t="s">
        <v>52</v>
      </c>
      <c r="G35" s="46"/>
      <c r="H35" s="47" t="s">
        <v>48</v>
      </c>
      <c r="I35" s="48"/>
      <c r="J35" s="49"/>
      <c r="K35" s="50" t="s">
        <v>34</v>
      </c>
      <c r="L35" s="51"/>
      <c r="M35" s="52"/>
      <c r="N35" s="53"/>
    </row>
    <row r="36" spans="1:16" ht="15" customHeight="1" thickBot="1" x14ac:dyDescent="0.3">
      <c r="A36" s="1">
        <f t="shared" si="0"/>
        <v>1</v>
      </c>
      <c r="B36" s="59"/>
      <c r="C36" s="60"/>
      <c r="D36" s="61"/>
      <c r="E36" s="62"/>
      <c r="F36" s="63" t="s">
        <v>53</v>
      </c>
      <c r="G36" s="64"/>
      <c r="H36" s="65" t="s">
        <v>48</v>
      </c>
      <c r="I36" s="66"/>
      <c r="J36" s="67"/>
      <c r="K36" s="68" t="s">
        <v>34</v>
      </c>
      <c r="L36" s="69"/>
      <c r="M36" s="70"/>
      <c r="N36" s="71"/>
    </row>
    <row r="37" spans="1:16" s="2" customFormat="1" ht="30" customHeight="1" x14ac:dyDescent="0.25">
      <c r="A37" s="1">
        <f t="shared" si="0"/>
        <v>1</v>
      </c>
      <c r="B37" s="41" t="s">
        <v>54</v>
      </c>
      <c r="C37" s="42"/>
      <c r="D37" s="72" t="s">
        <v>55</v>
      </c>
      <c r="E37" s="73"/>
      <c r="F37" s="74" t="s">
        <v>56</v>
      </c>
      <c r="G37" s="75" t="s">
        <v>56</v>
      </c>
      <c r="H37" s="74" t="s">
        <v>57</v>
      </c>
      <c r="I37" s="75"/>
      <c r="J37" s="49" t="s">
        <v>56</v>
      </c>
      <c r="K37" s="76" t="s">
        <v>34</v>
      </c>
      <c r="L37" s="77"/>
      <c r="M37" s="78" t="s">
        <v>56</v>
      </c>
      <c r="N37" s="79" t="s">
        <v>56</v>
      </c>
    </row>
    <row r="38" spans="1:16" s="2" customFormat="1" ht="30" customHeight="1" x14ac:dyDescent="0.25">
      <c r="A38" s="1">
        <f t="shared" si="0"/>
        <v>1</v>
      </c>
      <c r="B38" s="41"/>
      <c r="C38" s="42"/>
      <c r="D38" s="80" t="s">
        <v>58</v>
      </c>
      <c r="E38" s="81"/>
      <c r="F38" s="47" t="s">
        <v>56</v>
      </c>
      <c r="G38" s="48" t="s">
        <v>56</v>
      </c>
      <c r="H38" s="47" t="s">
        <v>57</v>
      </c>
      <c r="I38" s="48"/>
      <c r="J38" s="82" t="s">
        <v>56</v>
      </c>
      <c r="K38" s="50" t="s">
        <v>34</v>
      </c>
      <c r="L38" s="83"/>
      <c r="M38" s="84" t="s">
        <v>56</v>
      </c>
      <c r="N38" s="85" t="s">
        <v>56</v>
      </c>
    </row>
    <row r="39" spans="1:16" s="2" customFormat="1" ht="30" customHeight="1" thickBot="1" x14ac:dyDescent="0.3">
      <c r="A39" s="1">
        <f t="shared" si="0"/>
        <v>1</v>
      </c>
      <c r="B39" s="59"/>
      <c r="C39" s="60"/>
      <c r="D39" s="86" t="s">
        <v>59</v>
      </c>
      <c r="E39" s="87"/>
      <c r="F39" s="65" t="s">
        <v>56</v>
      </c>
      <c r="G39" s="66" t="s">
        <v>56</v>
      </c>
      <c r="H39" s="65" t="s">
        <v>57</v>
      </c>
      <c r="I39" s="66"/>
      <c r="J39" s="67" t="s">
        <v>56</v>
      </c>
      <c r="K39" s="68" t="s">
        <v>34</v>
      </c>
      <c r="L39" s="88"/>
      <c r="M39" s="89" t="s">
        <v>56</v>
      </c>
      <c r="N39" s="90" t="s">
        <v>56</v>
      </c>
    </row>
    <row r="40" spans="1:16" x14ac:dyDescent="0.25">
      <c r="A40" s="1">
        <f t="shared" si="0"/>
        <v>1</v>
      </c>
    </row>
    <row r="41" spans="1:16" x14ac:dyDescent="0.25">
      <c r="A41" s="1">
        <f t="shared" si="0"/>
        <v>1</v>
      </c>
    </row>
    <row r="42" spans="1:16" x14ac:dyDescent="0.25">
      <c r="A42" s="1">
        <f t="shared" si="0"/>
        <v>1</v>
      </c>
      <c r="C42" s="91" t="s">
        <v>60</v>
      </c>
      <c r="D42" s="92"/>
      <c r="E42" s="92"/>
    </row>
    <row r="43" spans="1:16" s="93" customFormat="1" x14ac:dyDescent="0.25">
      <c r="A43" s="1">
        <f t="shared" si="0"/>
        <v>1</v>
      </c>
      <c r="C43" s="91"/>
    </row>
    <row r="44" spans="1:16" s="93" customFormat="1" ht="15" customHeight="1" x14ac:dyDescent="0.25">
      <c r="A44" s="1">
        <f t="shared" si="0"/>
        <v>1</v>
      </c>
      <c r="C44" s="91" t="s">
        <v>61</v>
      </c>
      <c r="D44" s="92"/>
      <c r="E44" s="92"/>
      <c r="I44" s="94"/>
      <c r="J44" s="94"/>
      <c r="K44" s="94"/>
      <c r="L44" s="94"/>
      <c r="M44" s="95"/>
      <c r="N44" s="95"/>
    </row>
    <row r="45" spans="1:16" s="93" customFormat="1" x14ac:dyDescent="0.25">
      <c r="A45" s="1">
        <f t="shared" si="0"/>
        <v>1</v>
      </c>
      <c r="G45" s="95"/>
      <c r="I45" s="96" t="str">
        <f>"podpis a pečiatka "&amp;IF(OR([1]summary!$K$40="",[1]summary!$K$40&gt;[1]summary!$K$37),"navrhovateľa","dodávateľa")</f>
        <v>podpis a pečiatka dodávateľa</v>
      </c>
      <c r="J45" s="96"/>
      <c r="K45" s="96"/>
      <c r="L45" s="96"/>
      <c r="M45" s="97"/>
      <c r="N45" s="97"/>
    </row>
    <row r="46" spans="1:16" s="15" customFormat="1" ht="18.75" x14ac:dyDescent="0.3">
      <c r="A46" s="1">
        <f t="shared" si="0"/>
        <v>1</v>
      </c>
      <c r="B46" s="13" t="str">
        <f>IF(OR([1]summary!$K$40="",[1]summary!$K$40&gt;[1]summary!$K$37),"Technická špecifikácia logického celku:","Logický celok č. 2:")</f>
        <v>Logický celok č. 2: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  <c r="N46" s="14"/>
    </row>
    <row r="47" spans="1:16" x14ac:dyDescent="0.25">
      <c r="A47" s="1">
        <f t="shared" si="0"/>
        <v>1</v>
      </c>
      <c r="B47" s="16" t="s">
        <v>62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6" ht="15.75" thickBot="1" x14ac:dyDescent="0.3">
      <c r="A48" s="1">
        <f t="shared" si="0"/>
        <v>1</v>
      </c>
      <c r="P48" s="17"/>
    </row>
    <row r="49" spans="1:16" ht="69.95" customHeight="1" thickBot="1" x14ac:dyDescent="0.3">
      <c r="A49" s="1">
        <f t="shared" si="0"/>
        <v>1</v>
      </c>
      <c r="B49" s="18" t="s">
        <v>5</v>
      </c>
      <c r="C49" s="19"/>
      <c r="D49" s="19"/>
      <c r="E49" s="20"/>
      <c r="F49" s="21" t="s">
        <v>6</v>
      </c>
      <c r="G49" s="22"/>
      <c r="H49" s="18" t="s">
        <v>7</v>
      </c>
      <c r="I49" s="20"/>
      <c r="J49" s="23" t="s">
        <v>8</v>
      </c>
      <c r="K49" s="24" t="s">
        <v>9</v>
      </c>
      <c r="L49" s="25"/>
      <c r="M49" s="26" t="s">
        <v>10</v>
      </c>
      <c r="N49" s="27" t="s">
        <v>11</v>
      </c>
      <c r="P49" s="17"/>
    </row>
    <row r="50" spans="1:16" ht="15" customHeight="1" x14ac:dyDescent="0.25">
      <c r="A50" s="1">
        <f t="shared" si="0"/>
        <v>1</v>
      </c>
      <c r="B50" s="28" t="s">
        <v>12</v>
      </c>
      <c r="C50" s="29"/>
      <c r="D50" s="30" t="s">
        <v>62</v>
      </c>
      <c r="E50" s="31"/>
      <c r="F50" s="32" t="s">
        <v>14</v>
      </c>
      <c r="G50" s="33"/>
      <c r="H50" s="34" t="s">
        <v>63</v>
      </c>
      <c r="I50" s="35"/>
      <c r="J50" s="36" t="s">
        <v>64</v>
      </c>
      <c r="K50" s="37" t="s">
        <v>17</v>
      </c>
      <c r="L50" s="38"/>
      <c r="M50" s="39"/>
      <c r="N50" s="40"/>
    </row>
    <row r="51" spans="1:16" ht="15" customHeight="1" x14ac:dyDescent="0.25">
      <c r="A51" s="1">
        <f t="shared" si="0"/>
        <v>1</v>
      </c>
      <c r="B51" s="41"/>
      <c r="C51" s="42"/>
      <c r="D51" s="43"/>
      <c r="E51" s="44"/>
      <c r="F51" s="45" t="s">
        <v>65</v>
      </c>
      <c r="G51" s="46"/>
      <c r="H51" s="47">
        <v>400</v>
      </c>
      <c r="I51" s="48"/>
      <c r="J51" s="49" t="s">
        <v>66</v>
      </c>
      <c r="K51" s="50" t="s">
        <v>17</v>
      </c>
      <c r="L51" s="51"/>
      <c r="M51" s="52"/>
      <c r="N51" s="53"/>
    </row>
    <row r="52" spans="1:16" ht="15" customHeight="1" x14ac:dyDescent="0.25">
      <c r="A52" s="1">
        <f t="shared" si="0"/>
        <v>1</v>
      </c>
      <c r="B52" s="41"/>
      <c r="C52" s="42"/>
      <c r="D52" s="43"/>
      <c r="E52" s="44"/>
      <c r="F52" s="45" t="s">
        <v>67</v>
      </c>
      <c r="G52" s="46"/>
      <c r="H52" s="47" t="s">
        <v>48</v>
      </c>
      <c r="I52" s="48"/>
      <c r="J52" s="49"/>
      <c r="K52" s="50" t="s">
        <v>34</v>
      </c>
      <c r="L52" s="51"/>
      <c r="M52" s="52"/>
      <c r="N52" s="53"/>
    </row>
    <row r="53" spans="1:16" x14ac:dyDescent="0.25">
      <c r="A53" s="1">
        <f t="shared" si="0"/>
        <v>1</v>
      </c>
      <c r="B53" s="41"/>
      <c r="C53" s="42"/>
      <c r="D53" s="43"/>
      <c r="E53" s="44"/>
      <c r="F53" s="45" t="s">
        <v>68</v>
      </c>
      <c r="G53" s="46"/>
      <c r="H53" s="47" t="s">
        <v>69</v>
      </c>
      <c r="I53" s="48"/>
      <c r="J53" s="49" t="s">
        <v>20</v>
      </c>
      <c r="K53" s="50" t="s">
        <v>17</v>
      </c>
      <c r="L53" s="51"/>
      <c r="M53" s="52"/>
      <c r="N53" s="53"/>
    </row>
    <row r="54" spans="1:16" ht="15" customHeight="1" x14ac:dyDescent="0.25">
      <c r="A54" s="1">
        <f t="shared" si="0"/>
        <v>1</v>
      </c>
      <c r="B54" s="41"/>
      <c r="C54" s="42"/>
      <c r="D54" s="43"/>
      <c r="E54" s="44"/>
      <c r="F54" s="45" t="s">
        <v>70</v>
      </c>
      <c r="G54" s="46"/>
      <c r="H54" s="47" t="s">
        <v>71</v>
      </c>
      <c r="I54" s="48"/>
      <c r="J54" s="49" t="s">
        <v>72</v>
      </c>
      <c r="K54" s="50" t="s">
        <v>17</v>
      </c>
      <c r="L54" s="51"/>
      <c r="M54" s="52"/>
      <c r="N54" s="53"/>
    </row>
    <row r="55" spans="1:16" ht="15" customHeight="1" x14ac:dyDescent="0.25">
      <c r="A55" s="1">
        <f t="shared" si="0"/>
        <v>1</v>
      </c>
      <c r="B55" s="41"/>
      <c r="C55" s="42"/>
      <c r="D55" s="43"/>
      <c r="E55" s="44"/>
      <c r="F55" s="45" t="s">
        <v>73</v>
      </c>
      <c r="G55" s="46"/>
      <c r="H55" s="47" t="s">
        <v>48</v>
      </c>
      <c r="I55" s="48"/>
      <c r="J55" s="49"/>
      <c r="K55" s="50" t="s">
        <v>34</v>
      </c>
      <c r="L55" s="51"/>
      <c r="M55" s="52"/>
      <c r="N55" s="53"/>
    </row>
    <row r="56" spans="1:16" ht="15" customHeight="1" x14ac:dyDescent="0.25">
      <c r="A56" s="1">
        <f t="shared" si="0"/>
        <v>1</v>
      </c>
      <c r="B56" s="41"/>
      <c r="C56" s="42"/>
      <c r="D56" s="43"/>
      <c r="E56" s="44"/>
      <c r="F56" s="45" t="s">
        <v>74</v>
      </c>
      <c r="G56" s="46"/>
      <c r="H56" s="47" t="s">
        <v>48</v>
      </c>
      <c r="I56" s="48"/>
      <c r="J56" s="49"/>
      <c r="K56" s="50" t="s">
        <v>34</v>
      </c>
      <c r="L56" s="51"/>
      <c r="M56" s="52"/>
      <c r="N56" s="53"/>
    </row>
    <row r="57" spans="1:16" ht="15" customHeight="1" x14ac:dyDescent="0.25">
      <c r="A57" s="1">
        <f t="shared" si="0"/>
        <v>1</v>
      </c>
      <c r="B57" s="41"/>
      <c r="C57" s="42"/>
      <c r="D57" s="43"/>
      <c r="E57" s="44"/>
      <c r="F57" s="45" t="s">
        <v>75</v>
      </c>
      <c r="G57" s="46"/>
      <c r="H57" s="47" t="s">
        <v>48</v>
      </c>
      <c r="I57" s="48"/>
      <c r="J57" s="49"/>
      <c r="K57" s="50" t="s">
        <v>34</v>
      </c>
      <c r="L57" s="51"/>
      <c r="M57" s="52"/>
      <c r="N57" s="53"/>
    </row>
    <row r="58" spans="1:16" ht="15" customHeight="1" x14ac:dyDescent="0.25">
      <c r="A58" s="1">
        <f t="shared" si="0"/>
        <v>1</v>
      </c>
      <c r="B58" s="41"/>
      <c r="C58" s="42"/>
      <c r="D58" s="43"/>
      <c r="E58" s="44"/>
      <c r="F58" s="98" t="s">
        <v>76</v>
      </c>
      <c r="G58" s="99"/>
      <c r="H58" s="99"/>
      <c r="I58" s="99"/>
      <c r="J58" s="100"/>
      <c r="K58" s="50"/>
      <c r="L58" s="51"/>
      <c r="M58" s="52"/>
      <c r="N58" s="53"/>
    </row>
    <row r="59" spans="1:16" ht="15" customHeight="1" x14ac:dyDescent="0.25">
      <c r="A59" s="1">
        <f t="shared" si="0"/>
        <v>1</v>
      </c>
      <c r="B59" s="41"/>
      <c r="C59" s="42"/>
      <c r="D59" s="43"/>
      <c r="E59" s="44"/>
      <c r="F59" s="45" t="s">
        <v>77</v>
      </c>
      <c r="G59" s="46"/>
      <c r="H59" s="47" t="s">
        <v>78</v>
      </c>
      <c r="I59" s="48"/>
      <c r="J59" s="49" t="s">
        <v>20</v>
      </c>
      <c r="K59" s="50" t="s">
        <v>17</v>
      </c>
      <c r="L59" s="51"/>
      <c r="M59" s="52"/>
      <c r="N59" s="53"/>
    </row>
    <row r="60" spans="1:16" ht="30.75" customHeight="1" x14ac:dyDescent="0.25">
      <c r="A60" s="1">
        <f t="shared" si="0"/>
        <v>1</v>
      </c>
      <c r="B60" s="41"/>
      <c r="C60" s="42"/>
      <c r="D60" s="43"/>
      <c r="E60" s="44"/>
      <c r="F60" s="45" t="s">
        <v>79</v>
      </c>
      <c r="G60" s="46"/>
      <c r="H60" s="47" t="s">
        <v>80</v>
      </c>
      <c r="I60" s="48"/>
      <c r="J60" s="49" t="s">
        <v>81</v>
      </c>
      <c r="K60" s="50" t="s">
        <v>17</v>
      </c>
      <c r="L60" s="51"/>
      <c r="M60" s="52"/>
      <c r="N60" s="53"/>
    </row>
    <row r="61" spans="1:16" ht="15" customHeight="1" x14ac:dyDescent="0.25">
      <c r="A61" s="1">
        <f t="shared" si="0"/>
        <v>1</v>
      </c>
      <c r="B61" s="41"/>
      <c r="C61" s="42"/>
      <c r="D61" s="43"/>
      <c r="E61" s="44"/>
      <c r="F61" s="45" t="s">
        <v>82</v>
      </c>
      <c r="G61" s="46"/>
      <c r="H61" s="47" t="s">
        <v>83</v>
      </c>
      <c r="I61" s="48"/>
      <c r="J61" s="49" t="s">
        <v>84</v>
      </c>
      <c r="K61" s="50" t="s">
        <v>17</v>
      </c>
      <c r="L61" s="51"/>
      <c r="M61" s="52"/>
      <c r="N61" s="53"/>
    </row>
    <row r="62" spans="1:16" ht="15" customHeight="1" x14ac:dyDescent="0.25">
      <c r="A62" s="1">
        <f t="shared" si="0"/>
        <v>1</v>
      </c>
      <c r="B62" s="41"/>
      <c r="C62" s="42"/>
      <c r="D62" s="43"/>
      <c r="E62" s="44"/>
      <c r="F62" s="45" t="s">
        <v>85</v>
      </c>
      <c r="G62" s="46"/>
      <c r="H62" s="47" t="s">
        <v>86</v>
      </c>
      <c r="I62" s="48"/>
      <c r="J62" s="49" t="s">
        <v>87</v>
      </c>
      <c r="K62" s="50" t="s">
        <v>17</v>
      </c>
      <c r="L62" s="51"/>
      <c r="M62" s="52"/>
      <c r="N62" s="53"/>
    </row>
    <row r="63" spans="1:16" ht="15" customHeight="1" x14ac:dyDescent="0.25">
      <c r="A63" s="1">
        <f t="shared" si="0"/>
        <v>1</v>
      </c>
      <c r="B63" s="41"/>
      <c r="C63" s="42"/>
      <c r="D63" s="43"/>
      <c r="E63" s="44"/>
      <c r="F63" s="45" t="s">
        <v>38</v>
      </c>
      <c r="G63" s="46"/>
      <c r="H63" s="47" t="s">
        <v>88</v>
      </c>
      <c r="I63" s="48"/>
      <c r="J63" s="49" t="s">
        <v>81</v>
      </c>
      <c r="K63" s="50" t="s">
        <v>17</v>
      </c>
      <c r="L63" s="51"/>
      <c r="M63" s="52"/>
      <c r="N63" s="53"/>
    </row>
    <row r="64" spans="1:16" ht="15" customHeight="1" x14ac:dyDescent="0.25">
      <c r="A64" s="1">
        <f t="shared" si="0"/>
        <v>1</v>
      </c>
      <c r="B64" s="41"/>
      <c r="C64" s="42"/>
      <c r="D64" s="43"/>
      <c r="E64" s="44"/>
      <c r="F64" s="45" t="s">
        <v>40</v>
      </c>
      <c r="G64" s="46"/>
      <c r="H64" s="47" t="s">
        <v>89</v>
      </c>
      <c r="I64" s="48"/>
      <c r="J64" s="49" t="s">
        <v>81</v>
      </c>
      <c r="K64" s="50" t="s">
        <v>17</v>
      </c>
      <c r="L64" s="51"/>
      <c r="M64" s="52"/>
      <c r="N64" s="53"/>
    </row>
    <row r="65" spans="1:16" ht="15" customHeight="1" x14ac:dyDescent="0.25">
      <c r="A65" s="1">
        <f t="shared" si="0"/>
        <v>1</v>
      </c>
      <c r="B65" s="41"/>
      <c r="C65" s="42"/>
      <c r="D65" s="43"/>
      <c r="E65" s="44"/>
      <c r="F65" s="45" t="s">
        <v>42</v>
      </c>
      <c r="G65" s="46"/>
      <c r="H65" s="47" t="s">
        <v>90</v>
      </c>
      <c r="I65" s="48"/>
      <c r="J65" s="49" t="s">
        <v>81</v>
      </c>
      <c r="K65" s="50" t="s">
        <v>17</v>
      </c>
      <c r="L65" s="51"/>
      <c r="M65" s="52"/>
      <c r="N65" s="53"/>
    </row>
    <row r="66" spans="1:16" ht="15" customHeight="1" thickBot="1" x14ac:dyDescent="0.3">
      <c r="A66" s="1">
        <f t="shared" si="0"/>
        <v>1</v>
      </c>
      <c r="B66" s="59"/>
      <c r="C66" s="60"/>
      <c r="D66" s="61"/>
      <c r="E66" s="62"/>
      <c r="F66" s="63" t="s">
        <v>44</v>
      </c>
      <c r="G66" s="64"/>
      <c r="H66" s="65" t="s">
        <v>91</v>
      </c>
      <c r="I66" s="66"/>
      <c r="J66" s="101" t="s">
        <v>92</v>
      </c>
      <c r="K66" s="68" t="s">
        <v>17</v>
      </c>
      <c r="L66" s="69"/>
      <c r="M66" s="70"/>
      <c r="N66" s="71"/>
    </row>
    <row r="67" spans="1:16" s="2" customFormat="1" ht="30" customHeight="1" x14ac:dyDescent="0.25">
      <c r="A67" s="1">
        <f t="shared" si="0"/>
        <v>1</v>
      </c>
      <c r="B67" s="41" t="s">
        <v>54</v>
      </c>
      <c r="C67" s="42"/>
      <c r="D67" s="72" t="s">
        <v>55</v>
      </c>
      <c r="E67" s="73"/>
      <c r="F67" s="74" t="s">
        <v>56</v>
      </c>
      <c r="G67" s="75" t="s">
        <v>56</v>
      </c>
      <c r="H67" s="74" t="s">
        <v>57</v>
      </c>
      <c r="I67" s="75"/>
      <c r="J67" s="49" t="s">
        <v>56</v>
      </c>
      <c r="K67" s="76" t="s">
        <v>34</v>
      </c>
      <c r="L67" s="77"/>
      <c r="M67" s="78" t="s">
        <v>56</v>
      </c>
      <c r="N67" s="79" t="s">
        <v>56</v>
      </c>
    </row>
    <row r="68" spans="1:16" s="2" customFormat="1" ht="30" customHeight="1" x14ac:dyDescent="0.25">
      <c r="A68" s="1">
        <f t="shared" si="0"/>
        <v>1</v>
      </c>
      <c r="B68" s="41"/>
      <c r="C68" s="42"/>
      <c r="D68" s="80" t="s">
        <v>58</v>
      </c>
      <c r="E68" s="81"/>
      <c r="F68" s="47" t="s">
        <v>56</v>
      </c>
      <c r="G68" s="48" t="s">
        <v>56</v>
      </c>
      <c r="H68" s="47" t="s">
        <v>57</v>
      </c>
      <c r="I68" s="48"/>
      <c r="J68" s="82" t="s">
        <v>56</v>
      </c>
      <c r="K68" s="50" t="s">
        <v>34</v>
      </c>
      <c r="L68" s="83"/>
      <c r="M68" s="84" t="s">
        <v>56</v>
      </c>
      <c r="N68" s="85" t="s">
        <v>56</v>
      </c>
    </row>
    <row r="69" spans="1:16" s="2" customFormat="1" ht="30" customHeight="1" thickBot="1" x14ac:dyDescent="0.3">
      <c r="A69" s="1">
        <f t="shared" si="0"/>
        <v>1</v>
      </c>
      <c r="B69" s="59"/>
      <c r="C69" s="60"/>
      <c r="D69" s="86" t="s">
        <v>59</v>
      </c>
      <c r="E69" s="87"/>
      <c r="F69" s="65" t="s">
        <v>56</v>
      </c>
      <c r="G69" s="66" t="s">
        <v>56</v>
      </c>
      <c r="H69" s="65" t="s">
        <v>57</v>
      </c>
      <c r="I69" s="66"/>
      <c r="J69" s="67" t="s">
        <v>56</v>
      </c>
      <c r="K69" s="68" t="s">
        <v>34</v>
      </c>
      <c r="L69" s="88"/>
      <c r="M69" s="89" t="s">
        <v>56</v>
      </c>
      <c r="N69" s="90" t="s">
        <v>56</v>
      </c>
    </row>
    <row r="70" spans="1:16" ht="15.75" customHeight="1" x14ac:dyDescent="0.25">
      <c r="A70" s="1">
        <f t="shared" si="0"/>
        <v>1</v>
      </c>
    </row>
    <row r="71" spans="1:16" x14ac:dyDescent="0.25">
      <c r="A71" s="1">
        <f t="shared" si="0"/>
        <v>1</v>
      </c>
    </row>
    <row r="72" spans="1:16" x14ac:dyDescent="0.25">
      <c r="A72" s="1">
        <f t="shared" si="0"/>
        <v>1</v>
      </c>
      <c r="C72" s="91" t="s">
        <v>60</v>
      </c>
      <c r="D72" s="92"/>
      <c r="E72" s="92"/>
    </row>
    <row r="73" spans="1:16" s="93" customFormat="1" x14ac:dyDescent="0.25">
      <c r="A73" s="1">
        <f t="shared" si="0"/>
        <v>1</v>
      </c>
      <c r="C73" s="91"/>
    </row>
    <row r="74" spans="1:16" s="93" customFormat="1" ht="15" customHeight="1" x14ac:dyDescent="0.25">
      <c r="A74" s="1">
        <f t="shared" si="0"/>
        <v>1</v>
      </c>
      <c r="C74" s="91" t="s">
        <v>61</v>
      </c>
      <c r="D74" s="92"/>
      <c r="E74" s="92"/>
      <c r="I74" s="94"/>
      <c r="J74" s="94"/>
      <c r="K74" s="94"/>
      <c r="L74" s="94"/>
      <c r="M74" s="95"/>
      <c r="N74" s="95"/>
    </row>
    <row r="75" spans="1:16" s="93" customFormat="1" x14ac:dyDescent="0.25">
      <c r="A75" s="1">
        <f t="shared" si="0"/>
        <v>1</v>
      </c>
      <c r="G75" s="95"/>
      <c r="I75" s="96" t="str">
        <f>"podpis a pečiatka "&amp;IF(OR([1]summary!$K$40="",[1]summary!$K$40&gt;[1]summary!$K$37),"navrhovateľa","dodávateľa")</f>
        <v>podpis a pečiatka dodávateľa</v>
      </c>
      <c r="J75" s="96"/>
      <c r="K75" s="96"/>
      <c r="L75" s="96"/>
      <c r="M75" s="97"/>
      <c r="N75" s="97"/>
    </row>
    <row r="76" spans="1:16" s="15" customFormat="1" ht="18.75" x14ac:dyDescent="0.3">
      <c r="A76" s="1">
        <f t="shared" si="0"/>
        <v>1</v>
      </c>
      <c r="B76" s="13" t="str">
        <f>IF(OR([1]summary!$K$40="",[1]summary!$K$40&gt;[1]summary!$K$37),"Technická špecifikácia logického celku:","Logický celok č. 3:")</f>
        <v>Logický celok č. 3: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4"/>
      <c r="N76" s="14"/>
    </row>
    <row r="77" spans="1:16" x14ac:dyDescent="0.25">
      <c r="A77" s="1">
        <f t="shared" si="0"/>
        <v>1</v>
      </c>
      <c r="B77" s="16" t="s">
        <v>93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6" ht="15.75" thickBot="1" x14ac:dyDescent="0.3">
      <c r="A78" s="1">
        <f t="shared" si="0"/>
        <v>1</v>
      </c>
      <c r="P78" s="17"/>
    </row>
    <row r="79" spans="1:16" ht="69.95" customHeight="1" thickBot="1" x14ac:dyDescent="0.3">
      <c r="A79" s="1">
        <f t="shared" si="0"/>
        <v>1</v>
      </c>
      <c r="B79" s="18" t="s">
        <v>5</v>
      </c>
      <c r="C79" s="19"/>
      <c r="D79" s="19"/>
      <c r="E79" s="20"/>
      <c r="F79" s="21" t="s">
        <v>6</v>
      </c>
      <c r="G79" s="22"/>
      <c r="H79" s="18" t="s">
        <v>7</v>
      </c>
      <c r="I79" s="20"/>
      <c r="J79" s="23" t="s">
        <v>8</v>
      </c>
      <c r="K79" s="24" t="s">
        <v>9</v>
      </c>
      <c r="L79" s="25"/>
      <c r="M79" s="26" t="s">
        <v>10</v>
      </c>
      <c r="N79" s="27" t="s">
        <v>11</v>
      </c>
      <c r="P79" s="17"/>
    </row>
    <row r="80" spans="1:16" ht="15" customHeight="1" x14ac:dyDescent="0.25">
      <c r="A80" s="1">
        <f t="shared" ref="A80:A101" si="1">IF($A$10=0,1,0)</f>
        <v>1</v>
      </c>
      <c r="B80" s="28" t="s">
        <v>12</v>
      </c>
      <c r="C80" s="29"/>
      <c r="D80" s="30" t="s">
        <v>93</v>
      </c>
      <c r="E80" s="31"/>
      <c r="F80" s="32" t="s">
        <v>94</v>
      </c>
      <c r="G80" s="33"/>
      <c r="H80" s="47" t="s">
        <v>95</v>
      </c>
      <c r="I80" s="48"/>
      <c r="J80" s="49" t="s">
        <v>96</v>
      </c>
      <c r="K80" s="37" t="s">
        <v>17</v>
      </c>
      <c r="L80" s="38"/>
      <c r="M80" s="102"/>
      <c r="N80" s="103"/>
    </row>
    <row r="81" spans="1:14" ht="15" customHeight="1" x14ac:dyDescent="0.25">
      <c r="A81" s="1">
        <f t="shared" si="1"/>
        <v>1</v>
      </c>
      <c r="B81" s="41"/>
      <c r="C81" s="42"/>
      <c r="D81" s="43"/>
      <c r="E81" s="44"/>
      <c r="F81" s="45" t="s">
        <v>97</v>
      </c>
      <c r="G81" s="46"/>
      <c r="H81" s="47" t="s">
        <v>98</v>
      </c>
      <c r="I81" s="48"/>
      <c r="J81" s="49" t="s">
        <v>87</v>
      </c>
      <c r="K81" s="50" t="s">
        <v>17</v>
      </c>
      <c r="L81" s="51"/>
      <c r="M81" s="104"/>
      <c r="N81" s="105"/>
    </row>
    <row r="82" spans="1:14" ht="15" customHeight="1" x14ac:dyDescent="0.25">
      <c r="A82" s="1">
        <f t="shared" si="1"/>
        <v>1</v>
      </c>
      <c r="B82" s="41"/>
      <c r="C82" s="42"/>
      <c r="D82" s="43"/>
      <c r="E82" s="44"/>
      <c r="F82" s="45" t="s">
        <v>99</v>
      </c>
      <c r="G82" s="46"/>
      <c r="H82" s="47" t="s">
        <v>100</v>
      </c>
      <c r="I82" s="48"/>
      <c r="J82" s="49" t="s">
        <v>81</v>
      </c>
      <c r="K82" s="50" t="s">
        <v>17</v>
      </c>
      <c r="L82" s="51"/>
      <c r="M82" s="104"/>
      <c r="N82" s="105"/>
    </row>
    <row r="83" spans="1:14" ht="15" customHeight="1" x14ac:dyDescent="0.25">
      <c r="A83" s="1">
        <f t="shared" si="1"/>
        <v>1</v>
      </c>
      <c r="B83" s="41"/>
      <c r="C83" s="42"/>
      <c r="D83" s="43"/>
      <c r="E83" s="44"/>
      <c r="F83" s="45" t="s">
        <v>101</v>
      </c>
      <c r="G83" s="46"/>
      <c r="H83" s="47" t="s">
        <v>102</v>
      </c>
      <c r="I83" s="48"/>
      <c r="J83" s="49" t="s">
        <v>81</v>
      </c>
      <c r="K83" s="50" t="s">
        <v>17</v>
      </c>
      <c r="L83" s="51"/>
      <c r="M83" s="104"/>
      <c r="N83" s="105"/>
    </row>
    <row r="84" spans="1:14" ht="15" customHeight="1" thickBot="1" x14ac:dyDescent="0.3">
      <c r="A84" s="1">
        <f t="shared" si="1"/>
        <v>1</v>
      </c>
      <c r="B84" s="41"/>
      <c r="C84" s="42"/>
      <c r="D84" s="43"/>
      <c r="E84" s="44"/>
      <c r="F84" s="106" t="s">
        <v>103</v>
      </c>
      <c r="G84" s="107"/>
      <c r="H84" s="108" t="s">
        <v>104</v>
      </c>
      <c r="I84" s="109"/>
      <c r="J84" s="110" t="s">
        <v>92</v>
      </c>
      <c r="K84" s="111" t="s">
        <v>17</v>
      </c>
      <c r="L84" s="112"/>
      <c r="M84" s="113"/>
      <c r="N84" s="114"/>
    </row>
    <row r="85" spans="1:14" s="2" customFormat="1" ht="30" customHeight="1" x14ac:dyDescent="0.25">
      <c r="A85" s="1">
        <f t="shared" si="1"/>
        <v>1</v>
      </c>
      <c r="B85" s="28" t="s">
        <v>54</v>
      </c>
      <c r="C85" s="29"/>
      <c r="D85" s="115" t="s">
        <v>55</v>
      </c>
      <c r="E85" s="116"/>
      <c r="F85" s="34" t="s">
        <v>56</v>
      </c>
      <c r="G85" s="35" t="s">
        <v>56</v>
      </c>
      <c r="H85" s="34" t="s">
        <v>57</v>
      </c>
      <c r="I85" s="35"/>
      <c r="J85" s="36" t="s">
        <v>56</v>
      </c>
      <c r="K85" s="37" t="s">
        <v>34</v>
      </c>
      <c r="L85" s="38"/>
      <c r="M85" s="117" t="s">
        <v>56</v>
      </c>
      <c r="N85" s="118" t="s">
        <v>56</v>
      </c>
    </row>
    <row r="86" spans="1:14" s="2" customFormat="1" ht="30" customHeight="1" x14ac:dyDescent="0.25">
      <c r="A86" s="1">
        <f t="shared" si="1"/>
        <v>1</v>
      </c>
      <c r="B86" s="41"/>
      <c r="C86" s="42"/>
      <c r="D86" s="80" t="s">
        <v>58</v>
      </c>
      <c r="E86" s="81"/>
      <c r="F86" s="47" t="s">
        <v>56</v>
      </c>
      <c r="G86" s="48" t="s">
        <v>56</v>
      </c>
      <c r="H86" s="47" t="s">
        <v>57</v>
      </c>
      <c r="I86" s="48"/>
      <c r="J86" s="82" t="s">
        <v>56</v>
      </c>
      <c r="K86" s="50" t="s">
        <v>34</v>
      </c>
      <c r="L86" s="83"/>
      <c r="M86" s="84" t="s">
        <v>56</v>
      </c>
      <c r="N86" s="85" t="s">
        <v>56</v>
      </c>
    </row>
    <row r="87" spans="1:14" s="2" customFormat="1" ht="30" customHeight="1" thickBot="1" x14ac:dyDescent="0.3">
      <c r="A87" s="1">
        <f t="shared" si="1"/>
        <v>1</v>
      </c>
      <c r="B87" s="59"/>
      <c r="C87" s="60"/>
      <c r="D87" s="86" t="s">
        <v>59</v>
      </c>
      <c r="E87" s="87"/>
      <c r="F87" s="65" t="s">
        <v>56</v>
      </c>
      <c r="G87" s="66" t="s">
        <v>56</v>
      </c>
      <c r="H87" s="65" t="s">
        <v>57</v>
      </c>
      <c r="I87" s="66"/>
      <c r="J87" s="67" t="s">
        <v>56</v>
      </c>
      <c r="K87" s="68" t="s">
        <v>34</v>
      </c>
      <c r="L87" s="88"/>
      <c r="M87" s="89" t="s">
        <v>56</v>
      </c>
      <c r="N87" s="90" t="s">
        <v>56</v>
      </c>
    </row>
    <row r="88" spans="1:14" x14ac:dyDescent="0.25">
      <c r="A88" s="1">
        <f t="shared" si="1"/>
        <v>1</v>
      </c>
    </row>
    <row r="89" spans="1:14" x14ac:dyDescent="0.25">
      <c r="A89" s="1">
        <f t="shared" si="1"/>
        <v>1</v>
      </c>
    </row>
    <row r="90" spans="1:14" x14ac:dyDescent="0.25">
      <c r="A90" s="1">
        <f t="shared" si="1"/>
        <v>1</v>
      </c>
      <c r="C90" s="91" t="s">
        <v>60</v>
      </c>
      <c r="D90" s="92"/>
      <c r="E90" s="92"/>
    </row>
    <row r="91" spans="1:14" s="93" customFormat="1" x14ac:dyDescent="0.25">
      <c r="A91" s="1">
        <f t="shared" si="1"/>
        <v>1</v>
      </c>
      <c r="C91" s="91"/>
    </row>
    <row r="92" spans="1:14" s="93" customFormat="1" ht="15" customHeight="1" x14ac:dyDescent="0.25">
      <c r="A92" s="1">
        <f t="shared" si="1"/>
        <v>1</v>
      </c>
      <c r="C92" s="91" t="s">
        <v>61</v>
      </c>
      <c r="D92" s="92"/>
      <c r="E92" s="92"/>
      <c r="I92" s="94"/>
      <c r="J92" s="94"/>
      <c r="K92" s="94"/>
      <c r="L92" s="94"/>
      <c r="M92" s="95"/>
      <c r="N92" s="95"/>
    </row>
    <row r="93" spans="1:14" s="93" customFormat="1" x14ac:dyDescent="0.25">
      <c r="A93" s="1">
        <f t="shared" si="1"/>
        <v>1</v>
      </c>
      <c r="G93" s="95"/>
      <c r="I93" s="96" t="str">
        <f>"podpis a pečiatka "&amp;IF(OR([1]summary!$K$40="",[1]summary!$K$40&gt;[1]summary!$K$37),"navrhovateľa","dodávateľa")</f>
        <v>podpis a pečiatka dodávateľa</v>
      </c>
      <c r="J93" s="96"/>
      <c r="K93" s="96"/>
      <c r="L93" s="96"/>
      <c r="M93" s="97"/>
      <c r="N93" s="97"/>
    </row>
  </sheetData>
  <sheetProtection selectLockedCells="1"/>
  <autoFilter ref="A1:A93">
    <filterColumn colId="0">
      <filters>
        <filter val="1"/>
      </filters>
    </filterColumn>
  </autoFilter>
  <mergeCells count="147">
    <mergeCell ref="H86:I86"/>
    <mergeCell ref="D87:E87"/>
    <mergeCell ref="F87:G87"/>
    <mergeCell ref="H87:I87"/>
    <mergeCell ref="I93:L93"/>
    <mergeCell ref="F83:G83"/>
    <mergeCell ref="H83:I83"/>
    <mergeCell ref="F84:G84"/>
    <mergeCell ref="H84:I84"/>
    <mergeCell ref="B85:C87"/>
    <mergeCell ref="D85:E85"/>
    <mergeCell ref="F85:G85"/>
    <mergeCell ref="H85:I85"/>
    <mergeCell ref="D86:E86"/>
    <mergeCell ref="F86:G86"/>
    <mergeCell ref="B80:C84"/>
    <mergeCell ref="D80:E84"/>
    <mergeCell ref="F80:G80"/>
    <mergeCell ref="H80:I80"/>
    <mergeCell ref="M80:M84"/>
    <mergeCell ref="N80:N84"/>
    <mergeCell ref="F81:G81"/>
    <mergeCell ref="H81:I81"/>
    <mergeCell ref="F82:G82"/>
    <mergeCell ref="H82:I82"/>
    <mergeCell ref="F69:G69"/>
    <mergeCell ref="H69:I69"/>
    <mergeCell ref="I75:L75"/>
    <mergeCell ref="B76:L76"/>
    <mergeCell ref="B77:N77"/>
    <mergeCell ref="B79:E79"/>
    <mergeCell ref="F79:G79"/>
    <mergeCell ref="H79:I79"/>
    <mergeCell ref="K79:L79"/>
    <mergeCell ref="F66:G66"/>
    <mergeCell ref="H66:I66"/>
    <mergeCell ref="B67:C69"/>
    <mergeCell ref="D67:E67"/>
    <mergeCell ref="F67:G67"/>
    <mergeCell ref="H67:I67"/>
    <mergeCell ref="D68:E68"/>
    <mergeCell ref="F68:G68"/>
    <mergeCell ref="H68:I68"/>
    <mergeCell ref="D69:E69"/>
    <mergeCell ref="F63:G63"/>
    <mergeCell ref="H63:I63"/>
    <mergeCell ref="F64:G64"/>
    <mergeCell ref="H64:I64"/>
    <mergeCell ref="F65:G65"/>
    <mergeCell ref="H65:I65"/>
    <mergeCell ref="F60:G60"/>
    <mergeCell ref="H60:I60"/>
    <mergeCell ref="F61:G61"/>
    <mergeCell ref="H61:I61"/>
    <mergeCell ref="F62:G62"/>
    <mergeCell ref="H62:I62"/>
    <mergeCell ref="F56:G56"/>
    <mergeCell ref="H56:I56"/>
    <mergeCell ref="F57:G57"/>
    <mergeCell ref="H57:I57"/>
    <mergeCell ref="F58:J58"/>
    <mergeCell ref="F59:G59"/>
    <mergeCell ref="H59:I59"/>
    <mergeCell ref="F53:G53"/>
    <mergeCell ref="H53:I53"/>
    <mergeCell ref="F54:G54"/>
    <mergeCell ref="H54:I54"/>
    <mergeCell ref="F55:G55"/>
    <mergeCell ref="H55:I55"/>
    <mergeCell ref="B50:C66"/>
    <mergeCell ref="D50:E66"/>
    <mergeCell ref="F50:G50"/>
    <mergeCell ref="H50:I50"/>
    <mergeCell ref="M50:M66"/>
    <mergeCell ref="N50:N66"/>
    <mergeCell ref="F51:G51"/>
    <mergeCell ref="H51:I51"/>
    <mergeCell ref="F52:G52"/>
    <mergeCell ref="H52:I52"/>
    <mergeCell ref="I45:L45"/>
    <mergeCell ref="B46:L46"/>
    <mergeCell ref="B47:N47"/>
    <mergeCell ref="B49:E49"/>
    <mergeCell ref="F49:G49"/>
    <mergeCell ref="H49:I49"/>
    <mergeCell ref="K49:L49"/>
    <mergeCell ref="B37:C39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F34:G34"/>
    <mergeCell ref="H34:I34"/>
    <mergeCell ref="F35:G35"/>
    <mergeCell ref="H35:I35"/>
    <mergeCell ref="F36:G36"/>
    <mergeCell ref="H36:I36"/>
    <mergeCell ref="F31:G31"/>
    <mergeCell ref="H31:I31"/>
    <mergeCell ref="F32:G32"/>
    <mergeCell ref="H32:I32"/>
    <mergeCell ref="F33:G33"/>
    <mergeCell ref="H33:I33"/>
    <mergeCell ref="F28:G28"/>
    <mergeCell ref="H28:I28"/>
    <mergeCell ref="F29:G29"/>
    <mergeCell ref="H29:I29"/>
    <mergeCell ref="F30:G30"/>
    <mergeCell ref="H30:I30"/>
    <mergeCell ref="H24:I24"/>
    <mergeCell ref="F25:G25"/>
    <mergeCell ref="H25:I25"/>
    <mergeCell ref="F26:G26"/>
    <mergeCell ref="H26:I26"/>
    <mergeCell ref="F27:G27"/>
    <mergeCell ref="H27:I27"/>
    <mergeCell ref="M18:M36"/>
    <mergeCell ref="N18:N36"/>
    <mergeCell ref="F19:G19"/>
    <mergeCell ref="H19:I19"/>
    <mergeCell ref="F20:G20"/>
    <mergeCell ref="H20:I20"/>
    <mergeCell ref="F21:G21"/>
    <mergeCell ref="H21:I21"/>
    <mergeCell ref="F22:G22"/>
    <mergeCell ref="H22:I22"/>
    <mergeCell ref="B17:E17"/>
    <mergeCell ref="F17:G17"/>
    <mergeCell ref="H17:I17"/>
    <mergeCell ref="K17:L17"/>
    <mergeCell ref="B18:C36"/>
    <mergeCell ref="D18:E36"/>
    <mergeCell ref="F18:G18"/>
    <mergeCell ref="H18:I18"/>
    <mergeCell ref="H23:I23"/>
    <mergeCell ref="F24:G24"/>
    <mergeCell ref="B5:N5"/>
    <mergeCell ref="B7:N7"/>
    <mergeCell ref="B10:L10"/>
    <mergeCell ref="B12:L12"/>
    <mergeCell ref="B14:L14"/>
    <mergeCell ref="B15:N15"/>
  </mergeCells>
  <dataValidations count="1">
    <dataValidation type="list" allowBlank="1" showInputMessage="1" showErrorMessage="1" sqref="K50:K69 K18:K39 K80:K87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2" manualBreakCount="2">
    <brk id="45" min="1" max="13" man="1"/>
    <brk id="75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 nové</vt:lpstr>
      <vt:lpstr>'Príloha č. 1 nové'!Oblasť_tlače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Rudolf Horváth</dc:creator>
  <cp:lastModifiedBy>Ing. Rudolf Horváth</cp:lastModifiedBy>
  <dcterms:created xsi:type="dcterms:W3CDTF">2018-09-06T12:10:05Z</dcterms:created>
  <dcterms:modified xsi:type="dcterms:W3CDTF">2018-09-06T12:10:32Z</dcterms:modified>
</cp:coreProperties>
</file>